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448" tabRatio="729" firstSheet="1" activeTab="1"/>
  </bookViews>
  <sheets>
    <sheet name="10-31-13 Detail" sheetId="1" state="hidden" r:id="rId1"/>
    <sheet name="INCOME BY STATE - UTAH" sheetId="2" r:id="rId2"/>
  </sheets>
  <definedNames>
    <definedName name="_xlnm._FilterDatabase" localSheetId="0" hidden="1">'10-31-13 Detail'!$A$5:$IU$82</definedName>
    <definedName name="DisDates">#REF!</definedName>
    <definedName name="F_SHS">#REF!</definedName>
    <definedName name="FUND_NAV">#REF!</definedName>
    <definedName name="FUND_SHS">#REF!</definedName>
    <definedName name="NAFUND">#REF!</definedName>
    <definedName name="_xlnm.Print_Area" localSheetId="0">'10-31-13 Detail'!$C$1:$AV$85</definedName>
    <definedName name="_xlnm.Print_Area" localSheetId="1">'INCOME BY STATE - UTAH'!$A$1:$D$15</definedName>
    <definedName name="_xlnm.Print_Titles" localSheetId="1">'INCOME BY STATE - UTAH'!$1:$1</definedName>
  </definedNames>
  <calcPr fullCalcOnLoad="1"/>
</workbook>
</file>

<file path=xl/sharedStrings.xml><?xml version="1.0" encoding="utf-8"?>
<sst xmlns="http://schemas.openxmlformats.org/spreadsheetml/2006/main" count="368" uniqueCount="306">
  <si>
    <t>38R0</t>
  </si>
  <si>
    <t>38NI</t>
  </si>
  <si>
    <t>38NL</t>
  </si>
  <si>
    <t>38Q3</t>
  </si>
  <si>
    <t>38Q8</t>
  </si>
  <si>
    <t>38NY</t>
  </si>
  <si>
    <t>38QA</t>
  </si>
  <si>
    <t>38QR</t>
  </si>
  <si>
    <t>38QB</t>
  </si>
  <si>
    <t>38MQ</t>
  </si>
  <si>
    <t>38NB</t>
  </si>
  <si>
    <t>38MB</t>
  </si>
  <si>
    <t>Capital Opportunities Fund</t>
  </si>
  <si>
    <t>Global Equity Fund</t>
  </si>
  <si>
    <t>Global Natural Resources Fund</t>
  </si>
  <si>
    <t>Research Fund</t>
  </si>
  <si>
    <t>CT2</t>
  </si>
  <si>
    <t>Emerging Markets Equity Fund</t>
  </si>
  <si>
    <t>Income Fund</t>
  </si>
  <si>
    <t>Premier Income Trust</t>
  </si>
  <si>
    <t>ED8</t>
  </si>
  <si>
    <t>Dist/Shr</t>
  </si>
  <si>
    <t>as % of NA</t>
  </si>
  <si>
    <t>Dist % of NA</t>
  </si>
  <si>
    <t>Ord$</t>
  </si>
  <si>
    <t>ST $</t>
  </si>
  <si>
    <t>LT $</t>
  </si>
  <si>
    <t>NII/Shr</t>
  </si>
  <si>
    <t>NII % NA</t>
  </si>
  <si>
    <t>ST/Shr</t>
  </si>
  <si>
    <t>ST % NA</t>
  </si>
  <si>
    <t>LT/Shr</t>
  </si>
  <si>
    <t>LT % NA</t>
  </si>
  <si>
    <t>Requirement $</t>
  </si>
  <si>
    <t>.</t>
  </si>
  <si>
    <t>033</t>
  </si>
  <si>
    <t>264</t>
  </si>
  <si>
    <t>250</t>
  </si>
  <si>
    <t>027</t>
  </si>
  <si>
    <t>2II</t>
  </si>
  <si>
    <t>008</t>
  </si>
  <si>
    <t>075</t>
  </si>
  <si>
    <t>012</t>
  </si>
  <si>
    <t>057</t>
  </si>
  <si>
    <t>001</t>
  </si>
  <si>
    <t>005</t>
  </si>
  <si>
    <t>041</t>
  </si>
  <si>
    <t>018</t>
  </si>
  <si>
    <t>002</t>
  </si>
  <si>
    <t>2AP</t>
  </si>
  <si>
    <t>021</t>
  </si>
  <si>
    <t>060</t>
  </si>
  <si>
    <t>014</t>
  </si>
  <si>
    <t>004</t>
  </si>
  <si>
    <t>2AZ</t>
  </si>
  <si>
    <t>841</t>
  </si>
  <si>
    <t>2CE</t>
  </si>
  <si>
    <t>539</t>
  </si>
  <si>
    <t>003</t>
  </si>
  <si>
    <t>2OV</t>
  </si>
  <si>
    <t>019</t>
  </si>
  <si>
    <t>030</t>
  </si>
  <si>
    <t>International Value Fund</t>
  </si>
  <si>
    <t>Asia Pacific Equity Fund</t>
  </si>
  <si>
    <t>Small Cap Growth Fund</t>
  </si>
  <si>
    <t>Voyager Fund</t>
  </si>
  <si>
    <t>Growth Opportunities Fund</t>
  </si>
  <si>
    <t>Equity Income Fund</t>
  </si>
  <si>
    <t>Small Cap Value Fund</t>
  </si>
  <si>
    <t>High Income Securities Fund</t>
  </si>
  <si>
    <t>Investors Fund</t>
  </si>
  <si>
    <t>Europe Equity Fund</t>
  </si>
  <si>
    <t>International Equity Fund</t>
  </si>
  <si>
    <t>Income</t>
  </si>
  <si>
    <t>Diversified Income Trust</t>
  </si>
  <si>
    <t>U.S. Government Income Trust</t>
  </si>
  <si>
    <t>American Government Income Fund</t>
  </si>
  <si>
    <t>High Yield Trust</t>
  </si>
  <si>
    <t>High Yield Advantage Fund</t>
  </si>
  <si>
    <t>Floating Rate Income Fund</t>
  </si>
  <si>
    <t>Global Income Trust</t>
  </si>
  <si>
    <t>Tax Exempt Income Fund</t>
  </si>
  <si>
    <t>New Jersey Tax Exempt Income Fund</t>
  </si>
  <si>
    <t>New York Tax Exempt Income Fund</t>
  </si>
  <si>
    <t>Pennsylvania Tax Exempt Income Fund</t>
  </si>
  <si>
    <t>Massachusetts Tax Exempt Income Fund</t>
  </si>
  <si>
    <t>Michigan Tax Exempt Income Fund</t>
  </si>
  <si>
    <t>Minnesota Tax Exempt Income Fund</t>
  </si>
  <si>
    <t>Ohio Tax Exempt Income Fund</t>
  </si>
  <si>
    <t>Arizona Tax Exempt Income Fund</t>
  </si>
  <si>
    <t>Managed Municipal Income Trust</t>
  </si>
  <si>
    <t>EK2</t>
  </si>
  <si>
    <t>EJ3</t>
  </si>
  <si>
    <t>EK9</t>
  </si>
  <si>
    <t>EL8</t>
  </si>
  <si>
    <t>EM7</t>
  </si>
  <si>
    <t>EN6</t>
  </si>
  <si>
    <t>GC4</t>
  </si>
  <si>
    <t>EB3</t>
  </si>
  <si>
    <t>EC3</t>
  </si>
  <si>
    <t>DK6</t>
  </si>
  <si>
    <t>GA6</t>
  </si>
  <si>
    <t>Capital Spectrum Fund</t>
  </si>
  <si>
    <t>GA7</t>
  </si>
  <si>
    <t>Equity Spectrum Fund</t>
  </si>
  <si>
    <t>Low</t>
  </si>
  <si>
    <t>High</t>
  </si>
  <si>
    <t>Estimate</t>
  </si>
  <si>
    <t>Distribution</t>
  </si>
  <si>
    <t>of NAV</t>
  </si>
  <si>
    <t>29X</t>
  </si>
  <si>
    <t>7BF</t>
  </si>
  <si>
    <t>Total</t>
  </si>
  <si>
    <t>Shares</t>
  </si>
  <si>
    <t>NII Distribution</t>
  </si>
  <si>
    <t>NII Dist</t>
  </si>
  <si>
    <t>STCG</t>
  </si>
  <si>
    <t>STCG Dist</t>
  </si>
  <si>
    <t>LTCG</t>
  </si>
  <si>
    <t>LTCG Dist</t>
  </si>
  <si>
    <t>Total CG</t>
  </si>
  <si>
    <t>Total CG Dist</t>
  </si>
  <si>
    <t>Total NII/CG</t>
  </si>
  <si>
    <t>Locked In</t>
  </si>
  <si>
    <t>Fund #</t>
  </si>
  <si>
    <t>FYE</t>
  </si>
  <si>
    <t>Fund Name</t>
  </si>
  <si>
    <t>Net Assets (B)</t>
  </si>
  <si>
    <t>Outstanding</t>
  </si>
  <si>
    <t>($) (A)</t>
  </si>
  <si>
    <t>per share</t>
  </si>
  <si>
    <t>% of NA</t>
  </si>
  <si>
    <t>($)</t>
  </si>
  <si>
    <t>840</t>
  </si>
  <si>
    <t>259</t>
  </si>
  <si>
    <t>582</t>
  </si>
  <si>
    <t>845</t>
  </si>
  <si>
    <t>846</t>
  </si>
  <si>
    <t>847</t>
  </si>
  <si>
    <t>848</t>
  </si>
  <si>
    <t>855</t>
  </si>
  <si>
    <t>Total Net Assets &amp; Shares Outstanding</t>
  </si>
  <si>
    <t xml:space="preserve">Total </t>
  </si>
  <si>
    <t xml:space="preserve"> Distribution</t>
  </si>
  <si>
    <t>MCH</t>
  </si>
  <si>
    <t>38V5</t>
  </si>
  <si>
    <t>38V6</t>
  </si>
  <si>
    <t>38V7</t>
  </si>
  <si>
    <t>38V8</t>
  </si>
  <si>
    <t>38Q7</t>
  </si>
  <si>
    <t>38RH</t>
  </si>
  <si>
    <t>38CA</t>
  </si>
  <si>
    <t>38Q5</t>
  </si>
  <si>
    <t>38S9</t>
  </si>
  <si>
    <t>38VW</t>
  </si>
  <si>
    <t>38QG</t>
  </si>
  <si>
    <t>38P4</t>
  </si>
  <si>
    <t>38QH</t>
  </si>
  <si>
    <t>38VX</t>
  </si>
  <si>
    <t>38MH</t>
  </si>
  <si>
    <t>38MA</t>
  </si>
  <si>
    <t>38VA</t>
  </si>
  <si>
    <t>38VB</t>
  </si>
  <si>
    <t>38QE</t>
  </si>
  <si>
    <t>38QJ</t>
  </si>
  <si>
    <t>38QL</t>
  </si>
  <si>
    <t>38VE</t>
  </si>
  <si>
    <t>38VF</t>
  </si>
  <si>
    <t>38VG</t>
  </si>
  <si>
    <t>38Q1</t>
  </si>
  <si>
    <t>38QD</t>
  </si>
  <si>
    <t>38PG</t>
  </si>
  <si>
    <t>38NX</t>
  </si>
  <si>
    <t>38ND</t>
  </si>
  <si>
    <t>38R1</t>
  </si>
  <si>
    <t>38RD</t>
  </si>
  <si>
    <t>38RE</t>
  </si>
  <si>
    <t>38RF</t>
  </si>
  <si>
    <t>38WG</t>
  </si>
  <si>
    <t>38NO</t>
  </si>
  <si>
    <t>38RB</t>
  </si>
  <si>
    <t>38Q4</t>
  </si>
  <si>
    <t>38Q6</t>
  </si>
  <si>
    <t>38RG</t>
  </si>
  <si>
    <t>074</t>
  </si>
  <si>
    <t xml:space="preserve">1% NA </t>
  </si>
  <si>
    <t xml:space="preserve">Range </t>
  </si>
  <si>
    <t>(calc only)</t>
  </si>
  <si>
    <t>Cap Gain</t>
  </si>
  <si>
    <t>per share $</t>
  </si>
  <si>
    <t>Pay</t>
  </si>
  <si>
    <t xml:space="preserve"> Date</t>
  </si>
  <si>
    <t>48P</t>
  </si>
  <si>
    <t>Multi-Cap Growth Fund</t>
  </si>
  <si>
    <t>George Putnam Balanced Fund</t>
  </si>
  <si>
    <t>Multi-Cap Value Fund</t>
  </si>
  <si>
    <t>Convertible Securities Fund</t>
  </si>
  <si>
    <t>HF8</t>
  </si>
  <si>
    <t>Multi-Cap Core Fund</t>
  </si>
  <si>
    <t>Global Consumer Fund</t>
  </si>
  <si>
    <t>Global Energy Fund</t>
  </si>
  <si>
    <t>Global Financials Fund</t>
  </si>
  <si>
    <t>Global Health Care Fund</t>
  </si>
  <si>
    <t>Global Industrials Fund</t>
  </si>
  <si>
    <t>Global Technology Fund</t>
  </si>
  <si>
    <t>Global Telecommunications Fund</t>
  </si>
  <si>
    <t>Global Utilities Fund</t>
  </si>
  <si>
    <t>International Capital Opportunities Fund</t>
  </si>
  <si>
    <t>Date</t>
  </si>
  <si>
    <t>Ex Div</t>
  </si>
  <si>
    <t>LF2</t>
  </si>
  <si>
    <t xml:space="preserve">Market Timing </t>
  </si>
  <si>
    <t>Restitution</t>
  </si>
  <si>
    <r>
      <t>Preliminary Capital Gain Distribution Estimates as of</t>
    </r>
    <r>
      <rPr>
        <b/>
        <sz val="12"/>
        <color indexed="12"/>
        <rFont val="Arial"/>
        <family val="2"/>
      </rPr>
      <t xml:space="preserve"> 07/31/11</t>
    </r>
  </si>
  <si>
    <r>
      <t>Preliminary Income Distribution Estimates as of</t>
    </r>
    <r>
      <rPr>
        <b/>
        <sz val="12"/>
        <color indexed="12"/>
        <rFont val="Arial"/>
        <family val="2"/>
      </rPr>
      <t xml:space="preserve"> 07/31/11</t>
    </r>
  </si>
  <si>
    <t>Total Dist</t>
  </si>
  <si>
    <t>Total % NAV Dist</t>
  </si>
  <si>
    <t>047</t>
  </si>
  <si>
    <t>2AQ</t>
  </si>
  <si>
    <t>2HF</t>
  </si>
  <si>
    <t>2MF</t>
  </si>
  <si>
    <t>011</t>
  </si>
  <si>
    <t>036</t>
  </si>
  <si>
    <t>035</t>
  </si>
  <si>
    <t>032</t>
  </si>
  <si>
    <t>007</t>
  </si>
  <si>
    <t>052</t>
  </si>
  <si>
    <t>061</t>
  </si>
  <si>
    <t>073</t>
  </si>
  <si>
    <t>852</t>
  </si>
  <si>
    <t>International Growth Fund</t>
  </si>
  <si>
    <t>California Tax Exempt Income Fund</t>
  </si>
  <si>
    <t>Municipal Opportunities Trust</t>
  </si>
  <si>
    <t>Retirement Income Fund Lifestyle 1</t>
  </si>
  <si>
    <t>Retirement Income Fund Lifestyle 2</t>
  </si>
  <si>
    <t>Retirement Income Fund Lifestyle 3</t>
  </si>
  <si>
    <t>Tax-Free High Yield Fund</t>
  </si>
  <si>
    <t>AMT-Free Municipal Fund</t>
  </si>
  <si>
    <t>38BA</t>
  </si>
  <si>
    <t>38MD</t>
  </si>
  <si>
    <t>38MF</t>
  </si>
  <si>
    <t>38MG</t>
  </si>
  <si>
    <t>38MI</t>
  </si>
  <si>
    <t>38MJ</t>
  </si>
  <si>
    <t>38MR</t>
  </si>
  <si>
    <t>38MS</t>
  </si>
  <si>
    <t>38MX</t>
  </si>
  <si>
    <t>38MY</t>
  </si>
  <si>
    <t>38MZ</t>
  </si>
  <si>
    <t>38NV</t>
  </si>
  <si>
    <t>38PD</t>
  </si>
  <si>
    <t>38PJ</t>
  </si>
  <si>
    <t>38PL</t>
  </si>
  <si>
    <t>38VD</t>
  </si>
  <si>
    <t>FFAF</t>
  </si>
  <si>
    <t>Dynamic Risk Allocation Fund</t>
  </si>
  <si>
    <t>LU7</t>
  </si>
  <si>
    <t>Short Duration Income Fund</t>
  </si>
  <si>
    <t>Y</t>
  </si>
  <si>
    <t>Dynamic Asset Allocation Balanced Fund</t>
  </si>
  <si>
    <t>Dynamic Asset Allocation Conservative Fund</t>
  </si>
  <si>
    <t>Dynamic Asset Allocation Growth Fund</t>
  </si>
  <si>
    <t>EC2</t>
  </si>
  <si>
    <t>38BG</t>
  </si>
  <si>
    <t>38BE</t>
  </si>
  <si>
    <t>Absolute Return 100 Fund ®</t>
  </si>
  <si>
    <t>Absolute Return 300 Fund ®</t>
  </si>
  <si>
    <t>Absolute Return 500 Fund ®</t>
  </si>
  <si>
    <t>Absolute Return 700 Fund ®</t>
  </si>
  <si>
    <t>2013 Preliminary Capital Gain &amp; Income Distribution Estimates</t>
  </si>
  <si>
    <t>NF7</t>
  </si>
  <si>
    <t>Low Volatility Equity Fund</t>
  </si>
  <si>
    <t>NG5</t>
  </si>
  <si>
    <t>Strategic Volatility Equity Fund</t>
  </si>
  <si>
    <t>NE3</t>
  </si>
  <si>
    <t>Emerging Markets Income Fund</t>
  </si>
  <si>
    <t>Global Dividend Fund</t>
  </si>
  <si>
    <t>NE9</t>
  </si>
  <si>
    <t>ND5</t>
  </si>
  <si>
    <t>NC7</t>
  </si>
  <si>
    <t>NB2</t>
  </si>
  <si>
    <t>38AJ</t>
  </si>
  <si>
    <t>38AN</t>
  </si>
  <si>
    <t>38AP</t>
  </si>
  <si>
    <t>38AL</t>
  </si>
  <si>
    <t>Short Term Investment Fund</t>
  </si>
  <si>
    <t>38AQ</t>
  </si>
  <si>
    <t>38AO</t>
  </si>
  <si>
    <t>38AM</t>
  </si>
  <si>
    <t>Intermediate-Term Municipal Income Fund</t>
  </si>
  <si>
    <t>The Putnam Fund For Growth and Income</t>
  </si>
  <si>
    <t>Master Intermediate Income Trust</t>
  </si>
  <si>
    <t>Short-Term Municipal Income Fund</t>
  </si>
  <si>
    <t>as-of 11/26/13</t>
  </si>
  <si>
    <t>As-of 10/31/13</t>
  </si>
  <si>
    <t>CA Tax Exempt Income Fund</t>
  </si>
  <si>
    <t>MA Tax Exempt Income Fund</t>
  </si>
  <si>
    <t>MN Tax Exempt Income Fund</t>
  </si>
  <si>
    <t>NJ Tax Exempt Income Fund</t>
  </si>
  <si>
    <t>NY Tax Exempt Income Fund</t>
  </si>
  <si>
    <t>OH Tax Exempt Income Fund</t>
  </si>
  <si>
    <t>PA Tax Exempt Income Fund</t>
  </si>
  <si>
    <t>Putnam Fund Name</t>
  </si>
  <si>
    <t>Fund Code</t>
  </si>
  <si>
    <t>Taxable Percentage</t>
  </si>
  <si>
    <t>Non-Taxable Percentage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</si>
</sst>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#,##0.00000"/>
    <numFmt numFmtId="166" formatCode="#,##0.000000"/>
    <numFmt numFmtId="167" formatCode="#,##0.0000"/>
    <numFmt numFmtId="168" formatCode="#,##0.000"/>
    <numFmt numFmtId="169" formatCode="#,##0.0"/>
    <numFmt numFmtId="170" formatCode="0.000"/>
    <numFmt numFmtId="171" formatCode="0.00_);\(0.00\)"/>
    <numFmt numFmtId="172" formatCode="#,##0.000_);\(#,##0.000\)"/>
    <numFmt numFmtId="173" formatCode="_(* #,##0.000_);_(* \(#,##0.000\);_(* &quot;-&quot;??_);_(@_)"/>
    <numFmt numFmtId="174" formatCode="_(* #,##0.0_);_(* \(#,##0.0\);_(* &quot;-&quot;??_);_(@_)"/>
    <numFmt numFmtId="175" formatCode="_(* #,##0_);_(* \(#,##0\);_(* &quot;-&quot;??_);_(@_)"/>
    <numFmt numFmtId="176" formatCode="000"/>
    <numFmt numFmtId="177" formatCode="&quot;$&quot;#,##0"/>
    <numFmt numFmtId="178" formatCode="[$$-C09]#,##0;\-[$$-C09]#,##0"/>
    <numFmt numFmtId="179" formatCode="[$$-409]#,##0"/>
    <numFmt numFmtId="180" formatCode="00000.000000"/>
    <numFmt numFmtId="181" formatCode="m/d"/>
    <numFmt numFmtId="182" formatCode="&quot;$&quot;#,##0.000"/>
    <numFmt numFmtId="183" formatCode="&quot;$&quot;#,##0.000_);\(&quot;$&quot;#,##0.000\)"/>
    <numFmt numFmtId="184" formatCode="&quot;$&quot;#,##0.0000"/>
    <numFmt numFmtId="185" formatCode="yyyymmdd"/>
    <numFmt numFmtId="186" formatCode="0.0"/>
    <numFmt numFmtId="187" formatCode="mm/dd/yyyy"/>
    <numFmt numFmtId="188" formatCode="0.000%"/>
    <numFmt numFmtId="189" formatCode="m/d;@"/>
    <numFmt numFmtId="190" formatCode="[$-F800]dddd\,\ mmmm\ dd\,\ yyyy"/>
    <numFmt numFmtId="191" formatCode="[$-409]h:mm:ss\ AM/PM"/>
    <numFmt numFmtId="192" formatCode="0.0000"/>
    <numFmt numFmtId="193" formatCode="&quot;$&quot;#,##0.0000_);\(&quot;$&quot;#,##0.0000\)"/>
    <numFmt numFmtId="194" formatCode="#,##0;[Red]#,##0"/>
    <numFmt numFmtId="195" formatCode="m/d/yy;@"/>
    <numFmt numFmtId="196" formatCode="&quot;$&quot;#,##0.00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[$-409]d\-mmm;@"/>
    <numFmt numFmtId="202" formatCode="mm/d/yyyy"/>
    <numFmt numFmtId="203" formatCode="mm/dd/yy;@"/>
    <numFmt numFmtId="204" formatCode="[$-409]dddd\,\ mmmm\ dd\,\ yyyy"/>
    <numFmt numFmtId="205" formatCode="_(&quot;$&quot;* #,##0_);_(&quot;$&quot;* \(#,##0\);_(&quot;$&quot;* &quot;-&quot;??_);_(@_)"/>
    <numFmt numFmtId="206" formatCode="#,##0.000;\(#,##0.000\)"/>
    <numFmt numFmtId="207" formatCode="#,##0.00;\(#,##0.00\)"/>
    <numFmt numFmtId="208" formatCode="#,##0.0;\(#,##0.0\)"/>
    <numFmt numFmtId="209" formatCode="#,##0;\(#,##0\)"/>
    <numFmt numFmtId="210" formatCode="_(&quot;$&quot;* #,##0.0_);_(&quot;$&quot;* \(#,##0.0\);_(&quot;$&quot;* &quot;-&quot;??_);_(@_)"/>
    <numFmt numFmtId="211" formatCode="0000"/>
    <numFmt numFmtId="212" formatCode="000.00000000%"/>
  </numFmts>
  <fonts count="3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sz val="10"/>
      <color indexed="8"/>
      <name val="Arial"/>
      <family val="2"/>
    </font>
    <font>
      <b/>
      <sz val="12"/>
      <color indexed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0"/>
      <name val="Gotham C2 Text"/>
      <family val="3"/>
    </font>
    <font>
      <b/>
      <sz val="10"/>
      <color indexed="9"/>
      <name val="Gotham C2 Text"/>
      <family val="3"/>
    </font>
    <font>
      <i/>
      <sz val="10"/>
      <color indexed="8"/>
      <name val="Arial"/>
      <family val="2"/>
    </font>
    <font>
      <i/>
      <sz val="10"/>
      <name val="Gotham C2 Tex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10"/>
      <name val="Arial"/>
      <family val="2"/>
    </font>
    <font>
      <sz val="9"/>
      <name val="Arial"/>
      <family val="2"/>
    </font>
    <font>
      <sz val="11"/>
      <name val="Gotham C2 Text"/>
      <family val="3"/>
    </font>
    <font>
      <sz val="8"/>
      <name val="Segoe U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5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16" fillId="0" borderId="0">
      <alignment/>
      <protection/>
    </xf>
    <xf numFmtId="0" fontId="16" fillId="23" borderId="7" applyNumberFormat="0" applyFont="0" applyAlignment="0" applyProtection="0"/>
    <xf numFmtId="0" fontId="29" fillId="20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Alignment="1" quotePrefix="1">
      <alignment horizontal="left"/>
    </xf>
    <xf numFmtId="177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177" fontId="0" fillId="0" borderId="0" xfId="0" applyNumberFormat="1" applyFont="1" applyFill="1" applyAlignment="1">
      <alignment horizontal="center"/>
    </xf>
    <xf numFmtId="182" fontId="0" fillId="0" borderId="0" xfId="0" applyNumberFormat="1" applyFont="1" applyFill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177" fontId="7" fillId="0" borderId="0" xfId="0" applyNumberFormat="1" applyFont="1" applyFill="1" applyAlignment="1">
      <alignment/>
    </xf>
    <xf numFmtId="3" fontId="7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182" fontId="8" fillId="0" borderId="0" xfId="0" applyNumberFormat="1" applyFont="1" applyFill="1" applyAlignment="1">
      <alignment/>
    </xf>
    <xf numFmtId="177" fontId="8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/>
    </xf>
    <xf numFmtId="182" fontId="7" fillId="0" borderId="0" xfId="0" applyNumberFormat="1" applyFont="1" applyFill="1" applyAlignment="1">
      <alignment/>
    </xf>
    <xf numFmtId="0" fontId="5" fillId="8" borderId="10" xfId="0" applyFont="1" applyFill="1" applyBorder="1" applyAlignment="1">
      <alignment horizontal="center"/>
    </xf>
    <xf numFmtId="0" fontId="6" fillId="8" borderId="11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9" fontId="0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3" fillId="0" borderId="0" xfId="0" applyFont="1" applyFill="1" applyAlignment="1" quotePrefix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165" fontId="7" fillId="0" borderId="0" xfId="0" applyNumberFormat="1" applyFont="1" applyFill="1" applyAlignment="1">
      <alignment/>
    </xf>
    <xf numFmtId="177" fontId="11" fillId="0" borderId="0" xfId="0" applyNumberFormat="1" applyFont="1" applyFill="1" applyAlignment="1">
      <alignment horizontal="center"/>
    </xf>
    <xf numFmtId="0" fontId="8" fillId="0" borderId="0" xfId="0" applyFont="1" applyFill="1" applyAlignment="1">
      <alignment horizontal="left"/>
    </xf>
    <xf numFmtId="203" fontId="0" fillId="0" borderId="0" xfId="0" applyNumberFormat="1" applyFont="1" applyFill="1" applyAlignment="1">
      <alignment/>
    </xf>
    <xf numFmtId="203" fontId="5" fillId="8" borderId="12" xfId="0" applyNumberFormat="1" applyFont="1" applyFill="1" applyBorder="1" applyAlignment="1">
      <alignment horizontal="center"/>
    </xf>
    <xf numFmtId="203" fontId="6" fillId="8" borderId="13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2" fillId="0" borderId="0" xfId="0" applyFont="1" applyAlignment="1">
      <alignment vertical="top"/>
    </xf>
    <xf numFmtId="9" fontId="8" fillId="0" borderId="0" xfId="0" applyNumberFormat="1" applyFont="1" applyFill="1" applyAlignment="1">
      <alignment/>
    </xf>
    <xf numFmtId="10" fontId="8" fillId="0" borderId="0" xfId="0" applyNumberFormat="1" applyFont="1" applyFill="1" applyAlignment="1">
      <alignment/>
    </xf>
    <xf numFmtId="0" fontId="12" fillId="0" borderId="0" xfId="0" applyNumberFormat="1" applyFont="1" applyFill="1" applyAlignment="1" applyProtection="1">
      <alignment/>
      <protection locked="0"/>
    </xf>
    <xf numFmtId="0" fontId="12" fillId="0" borderId="0" xfId="0" applyFont="1" applyBorder="1" applyAlignment="1">
      <alignment vertical="top"/>
    </xf>
    <xf numFmtId="182" fontId="5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181" fontId="0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Alignment="1">
      <alignment/>
    </xf>
    <xf numFmtId="177" fontId="7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0" fontId="0" fillId="0" borderId="0" xfId="0" applyNumberFormat="1" applyFont="1" applyFill="1" applyBorder="1" applyAlignment="1">
      <alignment/>
    </xf>
    <xf numFmtId="184" fontId="8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96" fontId="0" fillId="0" borderId="0" xfId="0" applyNumberFormat="1" applyFont="1" applyFill="1" applyAlignment="1">
      <alignment/>
    </xf>
    <xf numFmtId="176" fontId="0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Fill="1" applyAlignment="1">
      <alignment/>
    </xf>
    <xf numFmtId="0" fontId="15" fillId="0" borderId="0" xfId="0" applyFont="1" applyAlignment="1">
      <alignment vertical="top"/>
    </xf>
    <xf numFmtId="184" fontId="8" fillId="0" borderId="0" xfId="0" applyNumberFormat="1" applyFont="1" applyFill="1" applyAlignment="1">
      <alignment/>
    </xf>
    <xf numFmtId="0" fontId="5" fillId="8" borderId="10" xfId="0" applyFont="1" applyFill="1" applyBorder="1" applyAlignment="1" quotePrefix="1">
      <alignment horizontal="center"/>
    </xf>
    <xf numFmtId="201" fontId="5" fillId="8" borderId="14" xfId="0" applyNumberFormat="1" applyFont="1" applyFill="1" applyBorder="1" applyAlignment="1">
      <alignment horizontal="center"/>
    </xf>
    <xf numFmtId="201" fontId="6" fillId="8" borderId="15" xfId="0" applyNumberFormat="1" applyFont="1" applyFill="1" applyBorder="1" applyAlignment="1">
      <alignment horizontal="center"/>
    </xf>
    <xf numFmtId="0" fontId="5" fillId="8" borderId="14" xfId="0" applyFont="1" applyFill="1" applyBorder="1" applyAlignment="1">
      <alignment horizontal="center"/>
    </xf>
    <xf numFmtId="0" fontId="6" fillId="8" borderId="15" xfId="0" applyFont="1" applyFill="1" applyBorder="1" applyAlignment="1">
      <alignment horizontal="center"/>
    </xf>
    <xf numFmtId="0" fontId="5" fillId="8" borderId="10" xfId="0" applyFont="1" applyFill="1" applyBorder="1" applyAlignment="1">
      <alignment/>
    </xf>
    <xf numFmtId="0" fontId="6" fillId="8" borderId="11" xfId="0" applyFont="1" applyFill="1" applyBorder="1" applyAlignment="1">
      <alignment horizontal="centerContinuous"/>
    </xf>
    <xf numFmtId="0" fontId="5" fillId="8" borderId="16" xfId="0" applyFont="1" applyFill="1" applyBorder="1" applyAlignment="1">
      <alignment horizontal="center"/>
    </xf>
    <xf numFmtId="0" fontId="6" fillId="8" borderId="17" xfId="0" applyFont="1" applyFill="1" applyBorder="1" applyAlignment="1" quotePrefix="1">
      <alignment horizontal="center"/>
    </xf>
    <xf numFmtId="0" fontId="7" fillId="0" borderId="0" xfId="0" applyFont="1" applyFill="1" applyAlignment="1">
      <alignment/>
    </xf>
    <xf numFmtId="203" fontId="0" fillId="0" borderId="0" xfId="0" applyNumberFormat="1" applyFont="1" applyFill="1" applyAlignment="1">
      <alignment/>
    </xf>
    <xf numFmtId="209" fontId="7" fillId="0" borderId="0" xfId="57" applyNumberFormat="1" applyFont="1" applyFill="1" applyAlignment="1">
      <alignment horizontal="right"/>
      <protection/>
    </xf>
    <xf numFmtId="10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9" fontId="0" fillId="0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76" fontId="0" fillId="20" borderId="0" xfId="0" applyNumberFormat="1" applyFont="1" applyFill="1" applyBorder="1" applyAlignment="1">
      <alignment horizontal="center"/>
    </xf>
    <xf numFmtId="177" fontId="7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0" fontId="0" fillId="20" borderId="0" xfId="0" applyNumberFormat="1" applyFont="1" applyFill="1" applyBorder="1" applyAlignment="1">
      <alignment/>
    </xf>
    <xf numFmtId="184" fontId="8" fillId="20" borderId="0" xfId="0" applyNumberFormat="1" applyFont="1" applyFill="1" applyBorder="1" applyAlignment="1">
      <alignment/>
    </xf>
    <xf numFmtId="177" fontId="7" fillId="20" borderId="0" xfId="0" applyNumberFormat="1" applyFont="1" applyFill="1" applyBorder="1" applyAlignment="1">
      <alignment/>
    </xf>
    <xf numFmtId="177" fontId="0" fillId="20" borderId="0" xfId="0" applyNumberFormat="1" applyFont="1" applyFill="1" applyAlignment="1">
      <alignment/>
    </xf>
    <xf numFmtId="203" fontId="0" fillId="20" borderId="0" xfId="0" applyNumberFormat="1" applyFont="1" applyFill="1" applyAlignment="1">
      <alignment/>
    </xf>
    <xf numFmtId="0" fontId="0" fillId="20" borderId="0" xfId="0" applyFont="1" applyFill="1" applyAlignment="1">
      <alignment horizontal="center"/>
    </xf>
    <xf numFmtId="0" fontId="0" fillId="20" borderId="0" xfId="0" applyFont="1" applyFill="1" applyAlignment="1">
      <alignment/>
    </xf>
    <xf numFmtId="9" fontId="0" fillId="20" borderId="0" xfId="0" applyNumberFormat="1" applyFont="1" applyFill="1" applyAlignment="1">
      <alignment/>
    </xf>
    <xf numFmtId="196" fontId="0" fillId="2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Fill="1" applyAlignment="1">
      <alignment/>
    </xf>
    <xf numFmtId="177" fontId="0" fillId="0" borderId="0" xfId="0" applyNumberFormat="1" applyFont="1" applyFill="1" applyBorder="1" applyAlignment="1">
      <alignment/>
    </xf>
    <xf numFmtId="209" fontId="0" fillId="0" borderId="0" xfId="57" applyNumberFormat="1" applyFont="1" applyFill="1" applyAlignment="1">
      <alignment horizontal="right"/>
      <protection/>
    </xf>
    <xf numFmtId="184" fontId="0" fillId="0" borderId="0" xfId="0" applyNumberFormat="1" applyFont="1" applyFill="1" applyBorder="1" applyAlignment="1">
      <alignment/>
    </xf>
    <xf numFmtId="177" fontId="0" fillId="0" borderId="0" xfId="0" applyNumberFormat="1" applyFont="1" applyFill="1" applyBorder="1" applyAlignment="1">
      <alignment/>
    </xf>
    <xf numFmtId="184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Alignment="1">
      <alignment/>
    </xf>
    <xf numFmtId="39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Alignment="1" applyProtection="1">
      <alignment/>
      <protection locked="0"/>
    </xf>
    <xf numFmtId="0" fontId="0" fillId="20" borderId="0" xfId="0" applyNumberFormat="1" applyFont="1" applyFill="1" applyAlignment="1" applyProtection="1">
      <alignment/>
      <protection locked="0"/>
    </xf>
    <xf numFmtId="37" fontId="7" fillId="0" borderId="0" xfId="0" applyNumberFormat="1" applyFont="1" applyFill="1" applyBorder="1" applyAlignment="1">
      <alignment/>
    </xf>
    <xf numFmtId="176" fontId="0" fillId="20" borderId="0" xfId="0" applyNumberFormat="1" applyFont="1" applyFill="1" applyBorder="1" applyAlignment="1">
      <alignment horizontal="center"/>
    </xf>
    <xf numFmtId="0" fontId="37" fillId="0" borderId="0" xfId="0" applyFont="1" applyFill="1" applyAlignment="1">
      <alignment horizontal="left"/>
    </xf>
    <xf numFmtId="181" fontId="0" fillId="20" borderId="0" xfId="0" applyNumberFormat="1" applyFont="1" applyFill="1" applyAlignment="1" applyProtection="1">
      <alignment horizontal="center"/>
      <protection locked="0"/>
    </xf>
    <xf numFmtId="181" fontId="0" fillId="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/>
      <protection locked="0"/>
    </xf>
    <xf numFmtId="177" fontId="38" fillId="0" borderId="0" xfId="0" applyNumberFormat="1" applyFont="1" applyFill="1" applyBorder="1" applyAlignment="1">
      <alignment/>
    </xf>
    <xf numFmtId="37" fontId="38" fillId="0" borderId="0" xfId="0" applyNumberFormat="1" applyFont="1" applyFill="1" applyBorder="1" applyAlignment="1">
      <alignment/>
    </xf>
    <xf numFmtId="37" fontId="0" fillId="0" borderId="0" xfId="0" applyNumberFormat="1" applyFont="1" applyFill="1" applyBorder="1" applyAlignment="1">
      <alignment/>
    </xf>
    <xf numFmtId="177" fontId="0" fillId="24" borderId="0" xfId="0" applyNumberFormat="1" applyFont="1" applyFill="1" applyBorder="1" applyAlignment="1">
      <alignment/>
    </xf>
    <xf numFmtId="37" fontId="0" fillId="24" borderId="0" xfId="0" applyNumberFormat="1" applyFont="1" applyFill="1" applyBorder="1" applyAlignment="1">
      <alignment/>
    </xf>
    <xf numFmtId="40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175" fontId="0" fillId="0" borderId="0" xfId="42" applyNumberFormat="1" applyFont="1" applyFill="1" applyAlignment="1">
      <alignment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0" fillId="20" borderId="0" xfId="0" applyNumberFormat="1" applyFont="1" applyFill="1" applyAlignment="1" applyProtection="1">
      <alignment horizontal="center"/>
      <protection locked="0"/>
    </xf>
    <xf numFmtId="0" fontId="0" fillId="0" borderId="0" xfId="0" applyNumberFormat="1" applyFont="1" applyFill="1" applyAlignment="1" applyProtection="1">
      <alignment horizontal="center"/>
      <protection locked="0"/>
    </xf>
    <xf numFmtId="0" fontId="12" fillId="0" borderId="0" xfId="0" applyFont="1" applyAlignment="1" applyProtection="1">
      <alignment/>
      <protection locked="0"/>
    </xf>
    <xf numFmtId="0" fontId="13" fillId="25" borderId="18" xfId="0" applyFont="1" applyFill="1" applyBorder="1" applyAlignment="1">
      <alignment wrapText="1"/>
    </xf>
    <xf numFmtId="0" fontId="13" fillId="25" borderId="19" xfId="0" applyFont="1" applyFill="1" applyBorder="1" applyAlignment="1">
      <alignment horizontal="center" wrapText="1"/>
    </xf>
    <xf numFmtId="0" fontId="13" fillId="25" borderId="0" xfId="0" applyFont="1" applyFill="1" applyBorder="1" applyAlignment="1">
      <alignment horizontal="center" wrapText="1"/>
    </xf>
    <xf numFmtId="211" fontId="35" fillId="0" borderId="0" xfId="0" applyNumberFormat="1" applyFont="1" applyFill="1" applyAlignment="1" quotePrefix="1">
      <alignment horizontal="center"/>
    </xf>
    <xf numFmtId="10" fontId="0" fillId="0" borderId="0" xfId="0" applyNumberFormat="1" applyAlignment="1">
      <alignment horizontal="center"/>
    </xf>
    <xf numFmtId="177" fontId="33" fillId="0" borderId="0" xfId="0" applyNumberFormat="1" applyFont="1" applyFill="1" applyAlignment="1">
      <alignment horizontal="center"/>
    </xf>
    <xf numFmtId="0" fontId="34" fillId="0" borderId="0" xfId="0" applyFont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Border="1" applyAlignment="1">
      <alignment vertical="top" wrapText="1"/>
    </xf>
    <xf numFmtId="0" fontId="0" fillId="0" borderId="0" xfId="0" applyFont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8-31-1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IU566"/>
  <sheetViews>
    <sheetView zoomScaleSheetLayoutView="100" zoomScalePageLayoutView="0" workbookViewId="0" topLeftCell="A1">
      <pane xSplit="6" ySplit="5" topLeftCell="G6" activePane="bottomRight" state="frozen"/>
      <selection pane="topLeft" activeCell="C1" sqref="C1"/>
      <selection pane="topRight" activeCell="G1" sqref="G1"/>
      <selection pane="bottomLeft" activeCell="C6" sqref="C6"/>
      <selection pane="bottomRight" activeCell="A1" sqref="A1"/>
    </sheetView>
  </sheetViews>
  <sheetFormatPr defaultColWidth="13.28125" defaultRowHeight="12.75"/>
  <cols>
    <col min="1" max="1" width="9.421875" style="29" customWidth="1"/>
    <col min="2" max="2" width="9.421875" style="1" customWidth="1"/>
    <col min="3" max="3" width="7.140625" style="9" customWidth="1"/>
    <col min="4" max="4" width="8.28125" style="9" hidden="1" customWidth="1"/>
    <col min="5" max="5" width="6.7109375" style="1" customWidth="1"/>
    <col min="6" max="6" width="34.7109375" style="1" customWidth="1"/>
    <col min="7" max="7" width="15.421875" style="3" customWidth="1"/>
    <col min="8" max="8" width="15.28125" style="15" customWidth="1"/>
    <col min="9" max="9" width="14.00390625" style="7" customWidth="1"/>
    <col min="10" max="10" width="14.00390625" style="7" hidden="1" customWidth="1"/>
    <col min="11" max="11" width="10.28125" style="6" customWidth="1"/>
    <col min="12" max="12" width="10.28125" style="1" customWidth="1"/>
    <col min="13" max="13" width="12.140625" style="7" customWidth="1"/>
    <col min="14" max="14" width="10.28125" style="6" customWidth="1"/>
    <col min="15" max="15" width="10.28125" style="1" customWidth="1"/>
    <col min="16" max="16" width="12.140625" style="7" customWidth="1"/>
    <col min="17" max="17" width="10.28125" style="6" customWidth="1"/>
    <col min="18" max="18" width="10.28125" style="1" customWidth="1"/>
    <col min="19" max="19" width="10.28125" style="6" customWidth="1"/>
    <col min="20" max="21" width="12.7109375" style="1" customWidth="1"/>
    <col min="22" max="22" width="13.421875" style="1" customWidth="1"/>
    <col min="23" max="23" width="11.140625" style="7" customWidth="1"/>
    <col min="24" max="24" width="11.7109375" style="7" customWidth="1"/>
    <col min="25" max="25" width="12.28125" style="7" customWidth="1"/>
    <col min="26" max="28" width="10.28125" style="1" customWidth="1"/>
    <col min="29" max="29" width="10.140625" style="1" customWidth="1"/>
    <col min="30" max="30" width="10.28125" style="6" customWidth="1"/>
    <col min="31" max="31" width="9.140625" style="1" customWidth="1"/>
    <col min="32" max="32" width="14.7109375" style="1" customWidth="1"/>
    <col min="33" max="33" width="13.28125" style="1" hidden="1" customWidth="1"/>
    <col min="34" max="34" width="13.28125" style="8" hidden="1" customWidth="1"/>
    <col min="35" max="40" width="13.28125" style="1" hidden="1" customWidth="1"/>
    <col min="41" max="41" width="4.421875" style="1" hidden="1" customWidth="1"/>
    <col min="42" max="46" width="13.28125" style="1" hidden="1" customWidth="1"/>
    <col min="47" max="47" width="4.7109375" style="1" hidden="1" customWidth="1"/>
    <col min="48" max="49" width="13.28125" style="1" hidden="1" customWidth="1"/>
    <col min="50" max="54" width="13.28125" style="1" customWidth="1"/>
    <col min="55" max="55" width="15.421875" style="1" customWidth="1"/>
    <col min="56" max="56" width="13.28125" style="1" customWidth="1"/>
    <col min="57" max="57" width="15.00390625" style="1" customWidth="1"/>
    <col min="58" max="58" width="13.28125" style="1" customWidth="1"/>
    <col min="59" max="62" width="0" style="1" hidden="1" customWidth="1"/>
    <col min="63" max="63" width="6.7109375" style="1" hidden="1" customWidth="1"/>
    <col min="64" max="64" width="17.28125" style="1" hidden="1" customWidth="1"/>
    <col min="65" max="65" width="15.28125" style="1" hidden="1" customWidth="1"/>
    <col min="66" max="66" width="16.421875" style="84" hidden="1" customWidth="1"/>
    <col min="67" max="67" width="15.28125" style="84" hidden="1" customWidth="1"/>
    <col min="68" max="75" width="0" style="1" hidden="1" customWidth="1"/>
    <col min="76" max="76" width="0" style="92" hidden="1" customWidth="1"/>
    <col min="77" max="77" width="17.7109375" style="94" hidden="1" customWidth="1"/>
    <col min="78" max="78" width="15.421875" style="94" hidden="1" customWidth="1"/>
    <col min="79" max="79" width="15.00390625" style="1" bestFit="1" customWidth="1"/>
    <col min="80" max="80" width="14.421875" style="1" bestFit="1" customWidth="1"/>
    <col min="81" max="82" width="13.28125" style="1" customWidth="1"/>
    <col min="83" max="83" width="14.421875" style="1" customWidth="1"/>
    <col min="84" max="84" width="13.28125" style="1" customWidth="1"/>
    <col min="85" max="85" width="13.421875" style="1" bestFit="1" customWidth="1"/>
    <col min="86" max="86" width="13.421875" style="1" customWidth="1"/>
    <col min="87" max="16384" width="13.28125" style="1" customWidth="1"/>
  </cols>
  <sheetData>
    <row r="1" spans="3:48" ht="15">
      <c r="C1" s="2" t="s">
        <v>269</v>
      </c>
      <c r="D1" s="2"/>
      <c r="H1" s="4"/>
      <c r="I1" s="5"/>
      <c r="J1" s="5"/>
      <c r="P1" s="5"/>
      <c r="AJ1" s="2" t="s">
        <v>214</v>
      </c>
      <c r="AK1" s="22"/>
      <c r="AL1" s="22"/>
      <c r="AM1" s="22"/>
      <c r="AN1" s="22"/>
      <c r="AO1" s="22"/>
      <c r="AP1" s="2" t="s">
        <v>213</v>
      </c>
      <c r="AV1" s="1" t="s">
        <v>216</v>
      </c>
    </row>
    <row r="2" spans="3:49" ht="13.5">
      <c r="C2" s="50" t="s">
        <v>294</v>
      </c>
      <c r="D2" s="23"/>
      <c r="G2" s="124" t="s">
        <v>141</v>
      </c>
      <c r="H2" s="125"/>
      <c r="I2" s="27"/>
      <c r="J2" s="27"/>
      <c r="K2" s="38"/>
      <c r="L2" s="27"/>
      <c r="P2" s="5"/>
      <c r="AJ2" s="9" t="s">
        <v>105</v>
      </c>
      <c r="AK2" s="9" t="s">
        <v>106</v>
      </c>
      <c r="AL2" s="9"/>
      <c r="AM2" s="9" t="s">
        <v>105</v>
      </c>
      <c r="AN2" s="9" t="s">
        <v>106</v>
      </c>
      <c r="AO2" s="9"/>
      <c r="AP2" s="9" t="s">
        <v>105</v>
      </c>
      <c r="AQ2" s="9" t="s">
        <v>106</v>
      </c>
      <c r="AR2" s="9"/>
      <c r="AS2" s="9" t="s">
        <v>105</v>
      </c>
      <c r="AT2" s="9" t="s">
        <v>106</v>
      </c>
      <c r="AV2" s="9" t="s">
        <v>105</v>
      </c>
      <c r="AW2" s="9" t="s">
        <v>106</v>
      </c>
    </row>
    <row r="3" spans="3:49" ht="14.25" customHeight="1" thickBot="1">
      <c r="C3" s="24"/>
      <c r="D3" s="24"/>
      <c r="E3" s="101"/>
      <c r="G3" s="126" t="s">
        <v>293</v>
      </c>
      <c r="H3" s="127"/>
      <c r="I3" s="5"/>
      <c r="J3" s="5"/>
      <c r="P3" s="5"/>
      <c r="AF3" s="54" t="s">
        <v>142</v>
      </c>
      <c r="AJ3" s="21" t="s">
        <v>73</v>
      </c>
      <c r="AK3" s="21" t="s">
        <v>73</v>
      </c>
      <c r="AL3" s="9" t="s">
        <v>185</v>
      </c>
      <c r="AM3" s="21" t="s">
        <v>73</v>
      </c>
      <c r="AN3" s="21" t="s">
        <v>73</v>
      </c>
      <c r="AO3" s="21"/>
      <c r="AP3" s="21" t="s">
        <v>188</v>
      </c>
      <c r="AQ3" s="21" t="s">
        <v>188</v>
      </c>
      <c r="AR3" s="9" t="s">
        <v>185</v>
      </c>
      <c r="AS3" s="21" t="s">
        <v>188</v>
      </c>
      <c r="AT3" s="21" t="s">
        <v>188</v>
      </c>
      <c r="AU3" s="22"/>
      <c r="AV3" s="21" t="s">
        <v>73</v>
      </c>
      <c r="AW3" s="21" t="s">
        <v>73</v>
      </c>
    </row>
    <row r="4" spans="1:49" ht="12.75">
      <c r="A4" s="30" t="s">
        <v>209</v>
      </c>
      <c r="B4" s="55" t="s">
        <v>190</v>
      </c>
      <c r="C4" s="17"/>
      <c r="D4" s="17" t="s">
        <v>144</v>
      </c>
      <c r="E4" s="57"/>
      <c r="F4" s="59"/>
      <c r="G4" s="17" t="s">
        <v>112</v>
      </c>
      <c r="H4" s="17" t="s">
        <v>113</v>
      </c>
      <c r="I4" s="59" t="s">
        <v>114</v>
      </c>
      <c r="J4" s="59" t="s">
        <v>211</v>
      </c>
      <c r="K4" s="17" t="s">
        <v>115</v>
      </c>
      <c r="L4" s="17" t="s">
        <v>115</v>
      </c>
      <c r="M4" s="17" t="s">
        <v>116</v>
      </c>
      <c r="N4" s="17" t="s">
        <v>117</v>
      </c>
      <c r="O4" s="17" t="s">
        <v>117</v>
      </c>
      <c r="P4" s="17" t="s">
        <v>118</v>
      </c>
      <c r="Q4" s="17" t="s">
        <v>119</v>
      </c>
      <c r="R4" s="17" t="s">
        <v>119</v>
      </c>
      <c r="S4" s="17" t="s">
        <v>120</v>
      </c>
      <c r="T4" s="17" t="s">
        <v>121</v>
      </c>
      <c r="U4" s="17" t="s">
        <v>122</v>
      </c>
      <c r="V4" s="17" t="s">
        <v>122</v>
      </c>
      <c r="W4" s="17" t="s">
        <v>123</v>
      </c>
      <c r="X4" s="17" t="s">
        <v>123</v>
      </c>
      <c r="Y4" s="17" t="s">
        <v>123</v>
      </c>
      <c r="Z4" s="17" t="s">
        <v>123</v>
      </c>
      <c r="AA4" s="17" t="s">
        <v>123</v>
      </c>
      <c r="AB4" s="17" t="s">
        <v>123</v>
      </c>
      <c r="AC4" s="17" t="s">
        <v>123</v>
      </c>
      <c r="AD4" s="17" t="s">
        <v>123</v>
      </c>
      <c r="AE4" s="17" t="s">
        <v>123</v>
      </c>
      <c r="AF4" s="61" t="s">
        <v>143</v>
      </c>
      <c r="AJ4" s="9" t="s">
        <v>107</v>
      </c>
      <c r="AK4" s="9" t="s">
        <v>107</v>
      </c>
      <c r="AL4" s="9" t="s">
        <v>186</v>
      </c>
      <c r="AM4" s="9" t="s">
        <v>108</v>
      </c>
      <c r="AN4" s="9" t="s">
        <v>108</v>
      </c>
      <c r="AO4" s="9"/>
      <c r="AP4" s="9" t="s">
        <v>107</v>
      </c>
      <c r="AQ4" s="9" t="s">
        <v>107</v>
      </c>
      <c r="AR4" s="9" t="s">
        <v>186</v>
      </c>
      <c r="AS4" s="9" t="s">
        <v>108</v>
      </c>
      <c r="AT4" s="9" t="s">
        <v>108</v>
      </c>
      <c r="AV4" s="9" t="s">
        <v>215</v>
      </c>
      <c r="AW4" s="9" t="s">
        <v>215</v>
      </c>
    </row>
    <row r="5" spans="1:88" ht="13.5" thickBot="1">
      <c r="A5" s="31" t="s">
        <v>208</v>
      </c>
      <c r="B5" s="56" t="s">
        <v>191</v>
      </c>
      <c r="C5" s="18" t="s">
        <v>124</v>
      </c>
      <c r="D5" s="18" t="s">
        <v>124</v>
      </c>
      <c r="E5" s="58" t="s">
        <v>125</v>
      </c>
      <c r="F5" s="60" t="s">
        <v>126</v>
      </c>
      <c r="G5" s="60" t="s">
        <v>127</v>
      </c>
      <c r="H5" s="60" t="s">
        <v>128</v>
      </c>
      <c r="I5" s="60" t="s">
        <v>129</v>
      </c>
      <c r="J5" s="60" t="s">
        <v>212</v>
      </c>
      <c r="K5" s="60" t="s">
        <v>130</v>
      </c>
      <c r="L5" s="60" t="s">
        <v>131</v>
      </c>
      <c r="M5" s="60" t="s">
        <v>132</v>
      </c>
      <c r="N5" s="60" t="s">
        <v>130</v>
      </c>
      <c r="O5" s="60" t="s">
        <v>131</v>
      </c>
      <c r="P5" s="60" t="s">
        <v>132</v>
      </c>
      <c r="Q5" s="60" t="s">
        <v>130</v>
      </c>
      <c r="R5" s="60" t="s">
        <v>131</v>
      </c>
      <c r="S5" s="60" t="s">
        <v>21</v>
      </c>
      <c r="T5" s="60" t="s">
        <v>22</v>
      </c>
      <c r="U5" s="60" t="s">
        <v>21</v>
      </c>
      <c r="V5" s="60" t="s">
        <v>23</v>
      </c>
      <c r="W5" s="60" t="s">
        <v>24</v>
      </c>
      <c r="X5" s="60" t="s">
        <v>25</v>
      </c>
      <c r="Y5" s="60" t="s">
        <v>26</v>
      </c>
      <c r="Z5" s="60" t="s">
        <v>27</v>
      </c>
      <c r="AA5" s="60" t="s">
        <v>28</v>
      </c>
      <c r="AB5" s="60" t="s">
        <v>29</v>
      </c>
      <c r="AC5" s="60" t="s">
        <v>30</v>
      </c>
      <c r="AD5" s="60" t="s">
        <v>31</v>
      </c>
      <c r="AE5" s="60" t="s">
        <v>32</v>
      </c>
      <c r="AF5" s="62" t="s">
        <v>33</v>
      </c>
      <c r="AG5" s="1" t="s">
        <v>34</v>
      </c>
      <c r="AJ5" s="19" t="s">
        <v>109</v>
      </c>
      <c r="AK5" s="19" t="s">
        <v>109</v>
      </c>
      <c r="AL5" s="9" t="s">
        <v>187</v>
      </c>
      <c r="AM5" s="9" t="s">
        <v>189</v>
      </c>
      <c r="AN5" s="9" t="s">
        <v>189</v>
      </c>
      <c r="AO5" s="9"/>
      <c r="AP5" s="19" t="s">
        <v>109</v>
      </c>
      <c r="AQ5" s="19" t="s">
        <v>109</v>
      </c>
      <c r="AR5" s="9" t="s">
        <v>187</v>
      </c>
      <c r="AS5" s="9" t="s">
        <v>189</v>
      </c>
      <c r="AT5" s="9" t="s">
        <v>189</v>
      </c>
      <c r="AV5" s="19" t="s">
        <v>109</v>
      </c>
      <c r="AW5" s="19" t="s">
        <v>109</v>
      </c>
      <c r="CF5" s="112"/>
      <c r="CI5" s="112"/>
      <c r="CJ5" s="112"/>
    </row>
    <row r="6" spans="1:86" s="69" customFormat="1" ht="12.75">
      <c r="A6" s="64">
        <v>41628</v>
      </c>
      <c r="B6" s="64">
        <v>41632</v>
      </c>
      <c r="C6" s="104" t="s">
        <v>98</v>
      </c>
      <c r="D6" s="39" t="s">
        <v>145</v>
      </c>
      <c r="E6" s="103">
        <v>41578</v>
      </c>
      <c r="F6" s="97" t="s">
        <v>265</v>
      </c>
      <c r="G6" s="86">
        <v>270687131.93</v>
      </c>
      <c r="H6" s="108">
        <v>26351788.357999995</v>
      </c>
      <c r="I6" s="47">
        <v>3680827</v>
      </c>
      <c r="J6" s="43">
        <v>0</v>
      </c>
      <c r="K6" s="44">
        <f aca="true" t="shared" si="0" ref="K6:K28">IF(AG6="y",ROUNDUP(I6/H6,4),ROUNDUP(I6/H6,3))</f>
        <v>0.14</v>
      </c>
      <c r="L6" s="66">
        <f aca="true" t="shared" si="1" ref="L6:L28">ROUND(I6/G6,4)</f>
        <v>0.0136</v>
      </c>
      <c r="M6" s="47">
        <v>0</v>
      </c>
      <c r="N6" s="44">
        <f aca="true" t="shared" si="2" ref="N6:N39">IF($AG6="y",ROUNDUP($M6/$H6,4),ROUNDUP($M6/$H6,3))</f>
        <v>0</v>
      </c>
      <c r="O6" s="66">
        <f aca="true" t="shared" si="3" ref="O6:O28">ROUND(M6/G6,4)</f>
        <v>0</v>
      </c>
      <c r="P6" s="43">
        <v>0</v>
      </c>
      <c r="Q6" s="44">
        <f aca="true" t="shared" si="4" ref="Q6:Q39">IF($AG6="y",ROUNDUP($P6/$H6,4),ROUNDUP($P6/$H6,3))</f>
        <v>0</v>
      </c>
      <c r="R6" s="66">
        <f aca="true" t="shared" si="5" ref="R6:R28">ROUND(P6/G6,4)</f>
        <v>0</v>
      </c>
      <c r="S6" s="46">
        <f aca="true" t="shared" si="6" ref="S6:S28">N6+Q6</f>
        <v>0</v>
      </c>
      <c r="T6" s="66">
        <f aca="true" t="shared" si="7" ref="T6:T28">O6+R6</f>
        <v>0</v>
      </c>
      <c r="U6" s="46">
        <f aca="true" t="shared" si="8" ref="U6:U28">K6+N6+Q6</f>
        <v>0.14</v>
      </c>
      <c r="V6" s="66">
        <f aca="true" t="shared" si="9" ref="V6:V28">(I6+M6+P6)/G6</f>
        <v>0.01359808637283824</v>
      </c>
      <c r="W6" s="47">
        <v>3030825</v>
      </c>
      <c r="X6" s="47">
        <v>0</v>
      </c>
      <c r="Y6" s="43">
        <v>0</v>
      </c>
      <c r="Z6" s="44">
        <f aca="true" t="shared" si="10" ref="Z6:Z28">IF($AG6="y",ROUNDUP(W6/$H6,4),ROUNDUP(W6/$H6,3))</f>
        <v>0.116</v>
      </c>
      <c r="AA6" s="66">
        <f aca="true" t="shared" si="11" ref="AA6:AA28">ROUND(W6/G6,4)</f>
        <v>0.0112</v>
      </c>
      <c r="AB6" s="44">
        <f aca="true" t="shared" si="12" ref="AB6:AB28">IF($AG6="y",ROUNDUP(X6/$H6,4),ROUNDUP(X6/$H6,3))</f>
        <v>0</v>
      </c>
      <c r="AC6" s="66">
        <f aca="true" t="shared" si="13" ref="AC6:AC28">ROUND(X6/G6,4)</f>
        <v>0</v>
      </c>
      <c r="AD6" s="44">
        <f aca="true" t="shared" si="14" ref="AD6:AD28">IF($AG6="y",ROUNDUP(Y6/$H6,4),ROUNDUP(Y6/$H6,3))</f>
        <v>0</v>
      </c>
      <c r="AE6" s="66">
        <f aca="true" t="shared" si="15" ref="AE6:AE28">ROUND(Y6/G6,4)</f>
        <v>0</v>
      </c>
      <c r="AF6" s="67">
        <f aca="true" t="shared" si="16" ref="AF6:AF28">+I6+M6+P6</f>
        <v>3680827</v>
      </c>
      <c r="AG6" s="68">
        <f aca="true" t="shared" si="17" ref="AG6:AG28">tef(C6)</f>
        <v>0</v>
      </c>
      <c r="AH6" s="68">
        <f aca="true" t="shared" si="18" ref="AH6:AH28">tef_CE(C6)</f>
        <v>0</v>
      </c>
      <c r="AJ6" s="70">
        <f aca="true" t="shared" si="19" ref="AJ6:AJ28">IF(L6-0.01&lt;0,0,L6-0.01)</f>
        <v>0.003599999999999999</v>
      </c>
      <c r="AK6" s="70">
        <f aca="true" t="shared" si="20" ref="AK6:AK28">IF(L6=0,0,(L6+0.01))</f>
        <v>0.0236</v>
      </c>
      <c r="AL6" s="71">
        <f aca="true" t="shared" si="21" ref="AL6:AL28">IF(L6=0,0,($G6*0.01)/$H6)</f>
        <v>0.10272059271750472</v>
      </c>
      <c r="AM6" s="71">
        <f aca="true" t="shared" si="22" ref="AM6:AM28">IF(K6-AL6&lt;0,0,ROUND(K6-AL6,2))</f>
        <v>0.04</v>
      </c>
      <c r="AN6" s="71">
        <f aca="true" t="shared" si="23" ref="AN6:AN28">ROUND(K6+AL6,2)</f>
        <v>0.24</v>
      </c>
      <c r="AO6" s="71"/>
      <c r="AP6" s="70">
        <f aca="true" t="shared" si="24" ref="AP6:AP28">IF(T6-0.01&lt;0,0,T6-0.01)</f>
        <v>0</v>
      </c>
      <c r="AQ6" s="70">
        <f aca="true" t="shared" si="25" ref="AQ6:AQ28">IF(T6=0,0,(T6+0.01))</f>
        <v>0</v>
      </c>
      <c r="AR6" s="71">
        <f aca="true" t="shared" si="26" ref="AR6:AR28">IF(T6=0,0,(G6*0.01)/H6)</f>
        <v>0</v>
      </c>
      <c r="AS6" s="71">
        <f aca="true" t="shared" si="27" ref="AS6:AS28">IF(S6-AR6&lt;0,0,S6-AR6)</f>
        <v>0</v>
      </c>
      <c r="AT6" s="71">
        <f aca="true" t="shared" si="28" ref="AT6:AT28">S6+AR6</f>
        <v>0</v>
      </c>
      <c r="AV6" s="70">
        <f aca="true" t="shared" si="29" ref="AV6:AV28">AJ6+AP6</f>
        <v>0.003599999999999999</v>
      </c>
      <c r="AW6" s="70">
        <f aca="true" t="shared" si="30" ref="AW6:AW28">AK6+AQ6</f>
        <v>0.0236</v>
      </c>
      <c r="AY6" s="71"/>
      <c r="BC6" s="106"/>
      <c r="BD6" s="107"/>
      <c r="BE6" s="106"/>
      <c r="BF6" s="107"/>
      <c r="BL6" s="43"/>
      <c r="BM6" s="65"/>
      <c r="BN6" s="85"/>
      <c r="BO6" s="85"/>
      <c r="BX6" s="92"/>
      <c r="BY6" s="95"/>
      <c r="BZ6" s="95"/>
      <c r="CA6" s="111"/>
      <c r="CB6" s="111"/>
      <c r="CE6" s="86"/>
      <c r="CF6" s="108"/>
      <c r="CG6" s="113"/>
      <c r="CH6" s="113"/>
    </row>
    <row r="7" spans="1:86" ht="12.75">
      <c r="A7" s="79">
        <v>41628</v>
      </c>
      <c r="B7" s="79">
        <v>41632</v>
      </c>
      <c r="C7" s="114" t="s">
        <v>99</v>
      </c>
      <c r="D7" s="72" t="s">
        <v>146</v>
      </c>
      <c r="E7" s="102">
        <v>41578</v>
      </c>
      <c r="F7" s="98" t="s">
        <v>266</v>
      </c>
      <c r="G7" s="109">
        <v>959434989.73</v>
      </c>
      <c r="H7" s="110">
        <v>88675221.38400002</v>
      </c>
      <c r="I7" s="77">
        <v>34790287</v>
      </c>
      <c r="J7" s="43">
        <v>0</v>
      </c>
      <c r="K7" s="74">
        <f t="shared" si="0"/>
        <v>0.393</v>
      </c>
      <c r="L7" s="75">
        <f t="shared" si="1"/>
        <v>0.0363</v>
      </c>
      <c r="M7" s="77">
        <v>0</v>
      </c>
      <c r="N7" s="74">
        <f t="shared" si="2"/>
        <v>0</v>
      </c>
      <c r="O7" s="75">
        <f t="shared" si="3"/>
        <v>0</v>
      </c>
      <c r="P7" s="73">
        <v>0</v>
      </c>
      <c r="Q7" s="74">
        <f t="shared" si="4"/>
        <v>0</v>
      </c>
      <c r="R7" s="75">
        <f t="shared" si="5"/>
        <v>0</v>
      </c>
      <c r="S7" s="76">
        <f t="shared" si="6"/>
        <v>0</v>
      </c>
      <c r="T7" s="75">
        <f t="shared" si="7"/>
        <v>0</v>
      </c>
      <c r="U7" s="76">
        <f t="shared" si="8"/>
        <v>0.393</v>
      </c>
      <c r="V7" s="75">
        <f t="shared" si="9"/>
        <v>0.03626122392074791</v>
      </c>
      <c r="W7" s="77">
        <v>29696593</v>
      </c>
      <c r="X7" s="77">
        <v>0</v>
      </c>
      <c r="Y7" s="73">
        <v>0</v>
      </c>
      <c r="Z7" s="74">
        <f t="shared" si="10"/>
        <v>0.335</v>
      </c>
      <c r="AA7" s="75">
        <f t="shared" si="11"/>
        <v>0.031</v>
      </c>
      <c r="AB7" s="74">
        <f t="shared" si="12"/>
        <v>0</v>
      </c>
      <c r="AC7" s="75">
        <f t="shared" si="13"/>
        <v>0</v>
      </c>
      <c r="AD7" s="74">
        <f t="shared" si="14"/>
        <v>0</v>
      </c>
      <c r="AE7" s="75">
        <f t="shared" si="15"/>
        <v>0</v>
      </c>
      <c r="AF7" s="78">
        <f t="shared" si="16"/>
        <v>34790287</v>
      </c>
      <c r="AG7" s="80">
        <f t="shared" si="17"/>
        <v>0</v>
      </c>
      <c r="AH7" s="80">
        <f t="shared" si="18"/>
        <v>0</v>
      </c>
      <c r="AI7" s="81"/>
      <c r="AJ7" s="82">
        <f t="shared" si="19"/>
        <v>0.026299999999999997</v>
      </c>
      <c r="AK7" s="82">
        <f t="shared" si="20"/>
        <v>0.0463</v>
      </c>
      <c r="AL7" s="83">
        <f t="shared" si="21"/>
        <v>0.10819651473721771</v>
      </c>
      <c r="AM7" s="83">
        <f t="shared" si="22"/>
        <v>0.28</v>
      </c>
      <c r="AN7" s="83">
        <f t="shared" si="23"/>
        <v>0.5</v>
      </c>
      <c r="AO7" s="83"/>
      <c r="AP7" s="82">
        <f t="shared" si="24"/>
        <v>0</v>
      </c>
      <c r="AQ7" s="82">
        <f t="shared" si="25"/>
        <v>0</v>
      </c>
      <c r="AR7" s="83">
        <f t="shared" si="26"/>
        <v>0</v>
      </c>
      <c r="AS7" s="83">
        <f t="shared" si="27"/>
        <v>0</v>
      </c>
      <c r="AT7" s="83">
        <f t="shared" si="28"/>
        <v>0</v>
      </c>
      <c r="AU7" s="81"/>
      <c r="AV7" s="82">
        <f t="shared" si="29"/>
        <v>0.026299999999999997</v>
      </c>
      <c r="AW7" s="82">
        <f t="shared" si="30"/>
        <v>0.0463</v>
      </c>
      <c r="AY7" s="48"/>
      <c r="BC7" s="106"/>
      <c r="BD7" s="107"/>
      <c r="BE7" s="106"/>
      <c r="BF7" s="107"/>
      <c r="BL7" s="86"/>
      <c r="BM7" s="87"/>
      <c r="BY7" s="95"/>
      <c r="BZ7" s="95"/>
      <c r="CA7" s="111"/>
      <c r="CB7" s="111"/>
      <c r="CE7" s="109"/>
      <c r="CF7" s="110"/>
      <c r="CG7" s="113"/>
      <c r="CH7" s="113"/>
    </row>
    <row r="8" spans="1:86" ht="12.75">
      <c r="A8" s="64">
        <v>41628</v>
      </c>
      <c r="B8" s="64">
        <v>41632</v>
      </c>
      <c r="C8" s="104" t="s">
        <v>100</v>
      </c>
      <c r="D8" s="39" t="s">
        <v>147</v>
      </c>
      <c r="E8" s="103">
        <v>41578</v>
      </c>
      <c r="F8" s="97" t="s">
        <v>267</v>
      </c>
      <c r="G8" s="86">
        <v>829414070.14</v>
      </c>
      <c r="H8" s="108">
        <v>71608069.573</v>
      </c>
      <c r="I8" s="47">
        <v>8737959</v>
      </c>
      <c r="J8" s="43">
        <v>0</v>
      </c>
      <c r="K8" s="44">
        <f t="shared" si="0"/>
        <v>0.123</v>
      </c>
      <c r="L8" s="66">
        <f t="shared" si="1"/>
        <v>0.0105</v>
      </c>
      <c r="M8" s="47">
        <v>0</v>
      </c>
      <c r="N8" s="44">
        <f t="shared" si="2"/>
        <v>0</v>
      </c>
      <c r="O8" s="66">
        <f t="shared" si="3"/>
        <v>0</v>
      </c>
      <c r="P8" s="43">
        <v>0</v>
      </c>
      <c r="Q8" s="44">
        <f t="shared" si="4"/>
        <v>0</v>
      </c>
      <c r="R8" s="66">
        <f t="shared" si="5"/>
        <v>0</v>
      </c>
      <c r="S8" s="46">
        <f t="shared" si="6"/>
        <v>0</v>
      </c>
      <c r="T8" s="66">
        <f t="shared" si="7"/>
        <v>0</v>
      </c>
      <c r="U8" s="46">
        <f t="shared" si="8"/>
        <v>0.123</v>
      </c>
      <c r="V8" s="66">
        <f t="shared" si="9"/>
        <v>0.010535098588965444</v>
      </c>
      <c r="W8" s="47">
        <v>6583207</v>
      </c>
      <c r="X8" s="47">
        <v>0</v>
      </c>
      <c r="Y8" s="43">
        <v>0</v>
      </c>
      <c r="Z8" s="44">
        <f t="shared" si="10"/>
        <v>0.092</v>
      </c>
      <c r="AA8" s="66">
        <f t="shared" si="11"/>
        <v>0.0079</v>
      </c>
      <c r="AB8" s="44">
        <f t="shared" si="12"/>
        <v>0</v>
      </c>
      <c r="AC8" s="66">
        <f t="shared" si="13"/>
        <v>0</v>
      </c>
      <c r="AD8" s="44">
        <f t="shared" si="14"/>
        <v>0</v>
      </c>
      <c r="AE8" s="66">
        <f t="shared" si="15"/>
        <v>0</v>
      </c>
      <c r="AF8" s="67">
        <f t="shared" si="16"/>
        <v>8737959</v>
      </c>
      <c r="AG8" s="68">
        <f t="shared" si="17"/>
        <v>0</v>
      </c>
      <c r="AH8" s="68">
        <f t="shared" si="18"/>
        <v>0</v>
      </c>
      <c r="AI8" s="69"/>
      <c r="AJ8" s="70">
        <f t="shared" si="19"/>
        <v>0.0005000000000000004</v>
      </c>
      <c r="AK8" s="70">
        <f t="shared" si="20"/>
        <v>0.0205</v>
      </c>
      <c r="AL8" s="71">
        <f t="shared" si="21"/>
        <v>0.11582689982928022</v>
      </c>
      <c r="AM8" s="71">
        <f t="shared" si="22"/>
        <v>0.01</v>
      </c>
      <c r="AN8" s="71">
        <f t="shared" si="23"/>
        <v>0.24</v>
      </c>
      <c r="AO8" s="71"/>
      <c r="AP8" s="70">
        <f t="shared" si="24"/>
        <v>0</v>
      </c>
      <c r="AQ8" s="70">
        <f t="shared" si="25"/>
        <v>0</v>
      </c>
      <c r="AR8" s="71">
        <f t="shared" si="26"/>
        <v>0</v>
      </c>
      <c r="AS8" s="71">
        <f t="shared" si="27"/>
        <v>0</v>
      </c>
      <c r="AT8" s="71">
        <f t="shared" si="28"/>
        <v>0</v>
      </c>
      <c r="AU8" s="63"/>
      <c r="AV8" s="70">
        <f t="shared" si="29"/>
        <v>0.0005000000000000004</v>
      </c>
      <c r="AW8" s="70">
        <f t="shared" si="30"/>
        <v>0.0205</v>
      </c>
      <c r="AY8" s="48"/>
      <c r="BC8" s="106"/>
      <c r="BD8" s="107"/>
      <c r="BE8" s="106"/>
      <c r="BF8" s="107"/>
      <c r="BL8" s="86"/>
      <c r="BM8" s="87"/>
      <c r="BY8" s="95"/>
      <c r="BZ8" s="95"/>
      <c r="CA8" s="111"/>
      <c r="CB8" s="111"/>
      <c r="CE8" s="86"/>
      <c r="CF8" s="108"/>
      <c r="CG8" s="113"/>
      <c r="CH8" s="113"/>
    </row>
    <row r="9" spans="1:86" ht="12.75">
      <c r="A9" s="79">
        <v>41628</v>
      </c>
      <c r="B9" s="79">
        <v>41632</v>
      </c>
      <c r="C9" s="114" t="s">
        <v>20</v>
      </c>
      <c r="D9" s="72" t="s">
        <v>148</v>
      </c>
      <c r="E9" s="102">
        <v>41578</v>
      </c>
      <c r="F9" s="98" t="s">
        <v>268</v>
      </c>
      <c r="G9" s="109">
        <v>1013792410.0100001</v>
      </c>
      <c r="H9" s="110">
        <v>82803742.07500002</v>
      </c>
      <c r="I9" s="77">
        <v>8970398</v>
      </c>
      <c r="J9" s="43">
        <v>0</v>
      </c>
      <c r="K9" s="74">
        <f t="shared" si="0"/>
        <v>0.109</v>
      </c>
      <c r="L9" s="75">
        <f t="shared" si="1"/>
        <v>0.0088</v>
      </c>
      <c r="M9" s="77">
        <v>0</v>
      </c>
      <c r="N9" s="74">
        <f t="shared" si="2"/>
        <v>0</v>
      </c>
      <c r="O9" s="75">
        <f t="shared" si="3"/>
        <v>0</v>
      </c>
      <c r="P9" s="73">
        <v>0</v>
      </c>
      <c r="Q9" s="74">
        <f t="shared" si="4"/>
        <v>0</v>
      </c>
      <c r="R9" s="75">
        <f t="shared" si="5"/>
        <v>0</v>
      </c>
      <c r="S9" s="76">
        <f t="shared" si="6"/>
        <v>0</v>
      </c>
      <c r="T9" s="75">
        <f t="shared" si="7"/>
        <v>0</v>
      </c>
      <c r="U9" s="76">
        <f t="shared" si="8"/>
        <v>0.109</v>
      </c>
      <c r="V9" s="75">
        <f t="shared" si="9"/>
        <v>0.008848357821017337</v>
      </c>
      <c r="W9" s="77">
        <v>5470398</v>
      </c>
      <c r="X9" s="77">
        <v>0</v>
      </c>
      <c r="Y9" s="73">
        <v>0</v>
      </c>
      <c r="Z9" s="74">
        <f t="shared" si="10"/>
        <v>0.067</v>
      </c>
      <c r="AA9" s="75">
        <f t="shared" si="11"/>
        <v>0.0054</v>
      </c>
      <c r="AB9" s="74">
        <f t="shared" si="12"/>
        <v>0</v>
      </c>
      <c r="AC9" s="75">
        <f t="shared" si="13"/>
        <v>0</v>
      </c>
      <c r="AD9" s="74">
        <f t="shared" si="14"/>
        <v>0</v>
      </c>
      <c r="AE9" s="75">
        <f t="shared" si="15"/>
        <v>0</v>
      </c>
      <c r="AF9" s="78">
        <f t="shared" si="16"/>
        <v>8970398</v>
      </c>
      <c r="AG9" s="80">
        <f t="shared" si="17"/>
        <v>0</v>
      </c>
      <c r="AH9" s="80">
        <f t="shared" si="18"/>
        <v>0</v>
      </c>
      <c r="AI9" s="81"/>
      <c r="AJ9" s="82">
        <f t="shared" si="19"/>
        <v>0</v>
      </c>
      <c r="AK9" s="82">
        <f t="shared" si="20"/>
        <v>0.0188</v>
      </c>
      <c r="AL9" s="83">
        <f t="shared" si="21"/>
        <v>0.12243316359926719</v>
      </c>
      <c r="AM9" s="83">
        <f t="shared" si="22"/>
        <v>0</v>
      </c>
      <c r="AN9" s="83">
        <f t="shared" si="23"/>
        <v>0.23</v>
      </c>
      <c r="AO9" s="83"/>
      <c r="AP9" s="82">
        <f t="shared" si="24"/>
        <v>0</v>
      </c>
      <c r="AQ9" s="82">
        <f t="shared" si="25"/>
        <v>0</v>
      </c>
      <c r="AR9" s="83">
        <f t="shared" si="26"/>
        <v>0</v>
      </c>
      <c r="AS9" s="83">
        <f t="shared" si="27"/>
        <v>0</v>
      </c>
      <c r="AT9" s="83">
        <f t="shared" si="28"/>
        <v>0</v>
      </c>
      <c r="AU9" s="81"/>
      <c r="AV9" s="82">
        <f t="shared" si="29"/>
        <v>0</v>
      </c>
      <c r="AW9" s="82">
        <f t="shared" si="30"/>
        <v>0.0188</v>
      </c>
      <c r="AY9" s="48"/>
      <c r="BC9" s="106"/>
      <c r="BD9" s="107"/>
      <c r="BE9" s="106"/>
      <c r="BF9" s="107"/>
      <c r="BL9" s="86"/>
      <c r="BM9" s="87"/>
      <c r="BY9" s="95"/>
      <c r="BZ9" s="95"/>
      <c r="CA9" s="111"/>
      <c r="CB9" s="111"/>
      <c r="CE9" s="109"/>
      <c r="CF9" s="110"/>
      <c r="CG9" s="113"/>
      <c r="CH9" s="113"/>
    </row>
    <row r="10" spans="1:86" ht="12.75">
      <c r="A10" s="64">
        <v>41626</v>
      </c>
      <c r="B10" s="64">
        <v>41628</v>
      </c>
      <c r="C10" s="115" t="s">
        <v>35</v>
      </c>
      <c r="D10" s="39" t="s">
        <v>241</v>
      </c>
      <c r="E10" s="103">
        <v>41547</v>
      </c>
      <c r="F10" s="41" t="s">
        <v>76</v>
      </c>
      <c r="G10" s="86">
        <v>566614178.14</v>
      </c>
      <c r="H10" s="108">
        <v>63168670.238</v>
      </c>
      <c r="I10" s="47">
        <v>0</v>
      </c>
      <c r="J10" s="43">
        <v>0</v>
      </c>
      <c r="K10" s="44">
        <f t="shared" si="0"/>
        <v>0</v>
      </c>
      <c r="L10" s="66">
        <f t="shared" si="1"/>
        <v>0</v>
      </c>
      <c r="M10" s="47">
        <v>0</v>
      </c>
      <c r="N10" s="44">
        <f t="shared" si="2"/>
        <v>0</v>
      </c>
      <c r="O10" s="66">
        <f t="shared" si="3"/>
        <v>0</v>
      </c>
      <c r="P10" s="43">
        <v>0</v>
      </c>
      <c r="Q10" s="44">
        <f t="shared" si="4"/>
        <v>0</v>
      </c>
      <c r="R10" s="66">
        <f t="shared" si="5"/>
        <v>0</v>
      </c>
      <c r="S10" s="46">
        <f t="shared" si="6"/>
        <v>0</v>
      </c>
      <c r="T10" s="66">
        <f t="shared" si="7"/>
        <v>0</v>
      </c>
      <c r="U10" s="46">
        <f t="shared" si="8"/>
        <v>0</v>
      </c>
      <c r="V10" s="66">
        <f t="shared" si="9"/>
        <v>0</v>
      </c>
      <c r="W10" s="47">
        <v>0</v>
      </c>
      <c r="X10" s="47">
        <v>0</v>
      </c>
      <c r="Y10" s="43">
        <v>0</v>
      </c>
      <c r="Z10" s="44">
        <f t="shared" si="10"/>
        <v>0</v>
      </c>
      <c r="AA10" s="66">
        <f t="shared" si="11"/>
        <v>0</v>
      </c>
      <c r="AB10" s="44">
        <f t="shared" si="12"/>
        <v>0</v>
      </c>
      <c r="AC10" s="66">
        <f t="shared" si="13"/>
        <v>0</v>
      </c>
      <c r="AD10" s="44">
        <f t="shared" si="14"/>
        <v>0</v>
      </c>
      <c r="AE10" s="66">
        <f t="shared" si="15"/>
        <v>0</v>
      </c>
      <c r="AF10" s="67">
        <f t="shared" si="16"/>
        <v>0</v>
      </c>
      <c r="AG10" s="68">
        <f t="shared" si="17"/>
        <v>0</v>
      </c>
      <c r="AH10" s="68">
        <f t="shared" si="18"/>
        <v>0</v>
      </c>
      <c r="AI10" s="69"/>
      <c r="AJ10" s="70">
        <f t="shared" si="19"/>
        <v>0</v>
      </c>
      <c r="AK10" s="70">
        <f t="shared" si="20"/>
        <v>0</v>
      </c>
      <c r="AL10" s="71">
        <f t="shared" si="21"/>
        <v>0</v>
      </c>
      <c r="AM10" s="71">
        <f t="shared" si="22"/>
        <v>0</v>
      </c>
      <c r="AN10" s="71">
        <f t="shared" si="23"/>
        <v>0</v>
      </c>
      <c r="AO10" s="71"/>
      <c r="AP10" s="70">
        <f t="shared" si="24"/>
        <v>0</v>
      </c>
      <c r="AQ10" s="70">
        <f t="shared" si="25"/>
        <v>0</v>
      </c>
      <c r="AR10" s="71">
        <f t="shared" si="26"/>
        <v>0</v>
      </c>
      <c r="AS10" s="71">
        <f t="shared" si="27"/>
        <v>0</v>
      </c>
      <c r="AT10" s="71">
        <f t="shared" si="28"/>
        <v>0</v>
      </c>
      <c r="AU10" s="63"/>
      <c r="AV10" s="70">
        <f t="shared" si="29"/>
        <v>0</v>
      </c>
      <c r="AW10" s="70">
        <f t="shared" si="30"/>
        <v>0</v>
      </c>
      <c r="AY10" s="48"/>
      <c r="BC10" s="106"/>
      <c r="BD10" s="107"/>
      <c r="BE10" s="106"/>
      <c r="BF10" s="107"/>
      <c r="BL10" s="86"/>
      <c r="BM10" s="87"/>
      <c r="BY10" s="95"/>
      <c r="BZ10" s="95"/>
      <c r="CA10" s="111"/>
      <c r="CB10" s="111"/>
      <c r="CE10" s="86"/>
      <c r="CF10" s="108"/>
      <c r="CG10" s="113"/>
      <c r="CH10" s="113"/>
    </row>
    <row r="11" spans="1:86" ht="12.75">
      <c r="A11" s="79">
        <v>41635</v>
      </c>
      <c r="B11" s="79">
        <v>41639</v>
      </c>
      <c r="C11" s="114" t="s">
        <v>223</v>
      </c>
      <c r="D11" s="72" t="s">
        <v>149</v>
      </c>
      <c r="E11" s="102">
        <v>41486</v>
      </c>
      <c r="F11" s="98" t="s">
        <v>237</v>
      </c>
      <c r="G11" s="109">
        <v>389882426.6</v>
      </c>
      <c r="H11" s="110">
        <v>26517937.474</v>
      </c>
      <c r="I11" s="77">
        <v>111118</v>
      </c>
      <c r="J11" s="43">
        <v>0</v>
      </c>
      <c r="K11" s="74">
        <f t="shared" si="0"/>
        <v>0.004200000000000001</v>
      </c>
      <c r="L11" s="75">
        <f t="shared" si="1"/>
        <v>0.0003</v>
      </c>
      <c r="M11" s="77">
        <v>0</v>
      </c>
      <c r="N11" s="74">
        <f t="shared" si="2"/>
        <v>0</v>
      </c>
      <c r="O11" s="75">
        <f t="shared" si="3"/>
        <v>0</v>
      </c>
      <c r="P11" s="73">
        <v>0</v>
      </c>
      <c r="Q11" s="74">
        <f t="shared" si="4"/>
        <v>0</v>
      </c>
      <c r="R11" s="75">
        <f t="shared" si="5"/>
        <v>0</v>
      </c>
      <c r="S11" s="76">
        <f t="shared" si="6"/>
        <v>0</v>
      </c>
      <c r="T11" s="75">
        <f t="shared" si="7"/>
        <v>0</v>
      </c>
      <c r="U11" s="76">
        <f t="shared" si="8"/>
        <v>0.004200000000000001</v>
      </c>
      <c r="V11" s="75">
        <f t="shared" si="9"/>
        <v>0.00028500386890738613</v>
      </c>
      <c r="W11" s="77">
        <v>50318</v>
      </c>
      <c r="X11" s="77">
        <v>0</v>
      </c>
      <c r="Y11" s="73">
        <v>0</v>
      </c>
      <c r="Z11" s="74">
        <f t="shared" si="10"/>
        <v>0.0019</v>
      </c>
      <c r="AA11" s="75">
        <f t="shared" si="11"/>
        <v>0.0001</v>
      </c>
      <c r="AB11" s="74">
        <f t="shared" si="12"/>
        <v>0</v>
      </c>
      <c r="AC11" s="75">
        <f t="shared" si="13"/>
        <v>0</v>
      </c>
      <c r="AD11" s="74">
        <f t="shared" si="14"/>
        <v>0</v>
      </c>
      <c r="AE11" s="75">
        <f t="shared" si="15"/>
        <v>0</v>
      </c>
      <c r="AF11" s="78">
        <f t="shared" si="16"/>
        <v>111118</v>
      </c>
      <c r="AG11" s="80" t="str">
        <f t="shared" si="17"/>
        <v>Y</v>
      </c>
      <c r="AH11" s="80">
        <f t="shared" si="18"/>
        <v>0</v>
      </c>
      <c r="AI11" s="81"/>
      <c r="AJ11" s="82">
        <f t="shared" si="19"/>
        <v>0</v>
      </c>
      <c r="AK11" s="82">
        <f t="shared" si="20"/>
        <v>0.0103</v>
      </c>
      <c r="AL11" s="83">
        <f t="shared" si="21"/>
        <v>0.147025924237987</v>
      </c>
      <c r="AM11" s="83">
        <f t="shared" si="22"/>
        <v>0</v>
      </c>
      <c r="AN11" s="83">
        <f t="shared" si="23"/>
        <v>0.15</v>
      </c>
      <c r="AO11" s="83"/>
      <c r="AP11" s="82">
        <f t="shared" si="24"/>
        <v>0</v>
      </c>
      <c r="AQ11" s="82">
        <f t="shared" si="25"/>
        <v>0</v>
      </c>
      <c r="AR11" s="83">
        <f t="shared" si="26"/>
        <v>0</v>
      </c>
      <c r="AS11" s="83">
        <f t="shared" si="27"/>
        <v>0</v>
      </c>
      <c r="AT11" s="83">
        <f t="shared" si="28"/>
        <v>0</v>
      </c>
      <c r="AU11" s="81"/>
      <c r="AV11" s="82">
        <f t="shared" si="29"/>
        <v>0</v>
      </c>
      <c r="AW11" s="82">
        <f t="shared" si="30"/>
        <v>0.0103</v>
      </c>
      <c r="AY11" s="48"/>
      <c r="BC11" s="106"/>
      <c r="BD11" s="107"/>
      <c r="BE11" s="106"/>
      <c r="BF11" s="107"/>
      <c r="BL11" s="86"/>
      <c r="BM11" s="87"/>
      <c r="BY11" s="95"/>
      <c r="BZ11" s="95"/>
      <c r="CA11" s="111"/>
      <c r="CB11" s="111"/>
      <c r="CE11" s="109"/>
      <c r="CF11" s="110"/>
      <c r="CG11" s="113"/>
      <c r="CH11" s="113"/>
    </row>
    <row r="12" spans="1:86" ht="12.75">
      <c r="A12" s="64">
        <v>41635</v>
      </c>
      <c r="B12" s="64">
        <v>41639</v>
      </c>
      <c r="C12" s="115" t="s">
        <v>140</v>
      </c>
      <c r="D12" s="39" t="s">
        <v>150</v>
      </c>
      <c r="E12" s="103">
        <v>41425</v>
      </c>
      <c r="F12" s="41" t="s">
        <v>89</v>
      </c>
      <c r="G12" s="86">
        <v>52464377.559999995</v>
      </c>
      <c r="H12" s="108">
        <v>5924721.829999999</v>
      </c>
      <c r="I12" s="47">
        <v>1700</v>
      </c>
      <c r="J12" s="43">
        <v>0</v>
      </c>
      <c r="K12" s="44">
        <f t="shared" si="0"/>
        <v>0.00030000000000000003</v>
      </c>
      <c r="L12" s="66">
        <f t="shared" si="1"/>
        <v>0</v>
      </c>
      <c r="M12" s="47">
        <v>0</v>
      </c>
      <c r="N12" s="44">
        <f t="shared" si="2"/>
        <v>0</v>
      </c>
      <c r="O12" s="66">
        <f t="shared" si="3"/>
        <v>0</v>
      </c>
      <c r="P12" s="43">
        <v>0</v>
      </c>
      <c r="Q12" s="44">
        <f t="shared" si="4"/>
        <v>0</v>
      </c>
      <c r="R12" s="66">
        <f t="shared" si="5"/>
        <v>0</v>
      </c>
      <c r="S12" s="46">
        <f t="shared" si="6"/>
        <v>0</v>
      </c>
      <c r="T12" s="66">
        <f t="shared" si="7"/>
        <v>0</v>
      </c>
      <c r="U12" s="46">
        <f t="shared" si="8"/>
        <v>0.00030000000000000003</v>
      </c>
      <c r="V12" s="66">
        <f t="shared" si="9"/>
        <v>3.240293850919748E-05</v>
      </c>
      <c r="W12" s="47">
        <v>1700</v>
      </c>
      <c r="X12" s="47">
        <v>0</v>
      </c>
      <c r="Y12" s="43">
        <v>0</v>
      </c>
      <c r="Z12" s="44">
        <f t="shared" si="10"/>
        <v>0.00030000000000000003</v>
      </c>
      <c r="AA12" s="66">
        <f t="shared" si="11"/>
        <v>0</v>
      </c>
      <c r="AB12" s="44">
        <f t="shared" si="12"/>
        <v>0</v>
      </c>
      <c r="AC12" s="66">
        <f t="shared" si="13"/>
        <v>0</v>
      </c>
      <c r="AD12" s="44">
        <f t="shared" si="14"/>
        <v>0</v>
      </c>
      <c r="AE12" s="66">
        <f t="shared" si="15"/>
        <v>0</v>
      </c>
      <c r="AF12" s="67">
        <f t="shared" si="16"/>
        <v>1700</v>
      </c>
      <c r="AG12" s="68" t="str">
        <f t="shared" si="17"/>
        <v>Y</v>
      </c>
      <c r="AH12" s="68">
        <f t="shared" si="18"/>
        <v>0</v>
      </c>
      <c r="AI12" s="69"/>
      <c r="AJ12" s="70">
        <f t="shared" si="19"/>
        <v>0</v>
      </c>
      <c r="AK12" s="70">
        <f t="shared" si="20"/>
        <v>0</v>
      </c>
      <c r="AL12" s="71">
        <f t="shared" si="21"/>
        <v>0</v>
      </c>
      <c r="AM12" s="71">
        <f t="shared" si="22"/>
        <v>0</v>
      </c>
      <c r="AN12" s="71">
        <f t="shared" si="23"/>
        <v>0</v>
      </c>
      <c r="AO12" s="71"/>
      <c r="AP12" s="70">
        <f t="shared" si="24"/>
        <v>0</v>
      </c>
      <c r="AQ12" s="70">
        <f t="shared" si="25"/>
        <v>0</v>
      </c>
      <c r="AR12" s="71">
        <f t="shared" si="26"/>
        <v>0</v>
      </c>
      <c r="AS12" s="71">
        <f t="shared" si="27"/>
        <v>0</v>
      </c>
      <c r="AT12" s="71">
        <f t="shared" si="28"/>
        <v>0</v>
      </c>
      <c r="AU12" s="63"/>
      <c r="AV12" s="70">
        <f t="shared" si="29"/>
        <v>0</v>
      </c>
      <c r="AW12" s="70">
        <f t="shared" si="30"/>
        <v>0</v>
      </c>
      <c r="AY12" s="48"/>
      <c r="BC12" s="106"/>
      <c r="BD12" s="107"/>
      <c r="BE12" s="106"/>
      <c r="BF12" s="107"/>
      <c r="BL12" s="86"/>
      <c r="BM12" s="87"/>
      <c r="BY12" s="95"/>
      <c r="BZ12" s="95"/>
      <c r="CA12" s="111"/>
      <c r="CB12" s="111"/>
      <c r="CE12" s="86"/>
      <c r="CF12" s="108"/>
      <c r="CG12" s="113"/>
      <c r="CH12" s="113"/>
    </row>
    <row r="13" spans="1:86" ht="12.75">
      <c r="A13" s="79">
        <v>41631</v>
      </c>
      <c r="B13" s="79">
        <v>41634</v>
      </c>
      <c r="C13" s="114" t="s">
        <v>97</v>
      </c>
      <c r="D13" s="72" t="s">
        <v>151</v>
      </c>
      <c r="E13" s="102">
        <v>41394</v>
      </c>
      <c r="F13" s="98" t="s">
        <v>63</v>
      </c>
      <c r="G13" s="109">
        <v>9155536.21</v>
      </c>
      <c r="H13" s="110">
        <v>912092.463</v>
      </c>
      <c r="I13" s="77">
        <v>30830</v>
      </c>
      <c r="J13" s="43">
        <v>0</v>
      </c>
      <c r="K13" s="74">
        <f t="shared" si="0"/>
        <v>0.034</v>
      </c>
      <c r="L13" s="75">
        <f t="shared" si="1"/>
        <v>0.0034</v>
      </c>
      <c r="M13" s="77">
        <v>0</v>
      </c>
      <c r="N13" s="74">
        <f t="shared" si="2"/>
        <v>0</v>
      </c>
      <c r="O13" s="75">
        <f t="shared" si="3"/>
        <v>0</v>
      </c>
      <c r="P13" s="73">
        <v>0</v>
      </c>
      <c r="Q13" s="74">
        <f t="shared" si="4"/>
        <v>0</v>
      </c>
      <c r="R13" s="75">
        <f t="shared" si="5"/>
        <v>0</v>
      </c>
      <c r="S13" s="76">
        <f t="shared" si="6"/>
        <v>0</v>
      </c>
      <c r="T13" s="75">
        <f t="shared" si="7"/>
        <v>0</v>
      </c>
      <c r="U13" s="76">
        <f t="shared" si="8"/>
        <v>0.034</v>
      </c>
      <c r="V13" s="75">
        <f t="shared" si="9"/>
        <v>0.003367361484117815</v>
      </c>
      <c r="W13" s="77">
        <v>23960</v>
      </c>
      <c r="X13" s="77">
        <v>0</v>
      </c>
      <c r="Y13" s="73">
        <v>0</v>
      </c>
      <c r="Z13" s="74">
        <f t="shared" si="10"/>
        <v>0.027</v>
      </c>
      <c r="AA13" s="75">
        <f t="shared" si="11"/>
        <v>0.0026</v>
      </c>
      <c r="AB13" s="74">
        <f t="shared" si="12"/>
        <v>0</v>
      </c>
      <c r="AC13" s="75">
        <f t="shared" si="13"/>
        <v>0</v>
      </c>
      <c r="AD13" s="74">
        <f t="shared" si="14"/>
        <v>0</v>
      </c>
      <c r="AE13" s="75">
        <f t="shared" si="15"/>
        <v>0</v>
      </c>
      <c r="AF13" s="78">
        <f t="shared" si="16"/>
        <v>30830</v>
      </c>
      <c r="AG13" s="80">
        <f t="shared" si="17"/>
        <v>0</v>
      </c>
      <c r="AH13" s="80">
        <f t="shared" si="18"/>
        <v>0</v>
      </c>
      <c r="AI13" s="81"/>
      <c r="AJ13" s="82">
        <f t="shared" si="19"/>
        <v>0</v>
      </c>
      <c r="AK13" s="82">
        <f t="shared" si="20"/>
        <v>0.0134</v>
      </c>
      <c r="AL13" s="83">
        <f t="shared" si="21"/>
        <v>0.10037947446562774</v>
      </c>
      <c r="AM13" s="83">
        <f t="shared" si="22"/>
        <v>0</v>
      </c>
      <c r="AN13" s="83">
        <f t="shared" si="23"/>
        <v>0.13</v>
      </c>
      <c r="AO13" s="83"/>
      <c r="AP13" s="82">
        <f t="shared" si="24"/>
        <v>0</v>
      </c>
      <c r="AQ13" s="82">
        <f t="shared" si="25"/>
        <v>0</v>
      </c>
      <c r="AR13" s="83">
        <f t="shared" si="26"/>
        <v>0</v>
      </c>
      <c r="AS13" s="83">
        <f t="shared" si="27"/>
        <v>0</v>
      </c>
      <c r="AT13" s="83">
        <f t="shared" si="28"/>
        <v>0</v>
      </c>
      <c r="AU13" s="81"/>
      <c r="AV13" s="82">
        <f t="shared" si="29"/>
        <v>0</v>
      </c>
      <c r="AW13" s="82">
        <f t="shared" si="30"/>
        <v>0.0134</v>
      </c>
      <c r="AY13" s="48"/>
      <c r="BC13" s="106"/>
      <c r="BD13" s="107"/>
      <c r="BE13" s="106"/>
      <c r="BF13" s="107"/>
      <c r="BL13" s="86"/>
      <c r="BM13" s="87"/>
      <c r="BY13" s="95"/>
      <c r="BZ13" s="95"/>
      <c r="CA13" s="111"/>
      <c r="CB13" s="111"/>
      <c r="CE13" s="109"/>
      <c r="CF13" s="110"/>
      <c r="CG13" s="113"/>
      <c r="CH13" s="113"/>
    </row>
    <row r="14" spans="1:86" ht="12.75">
      <c r="A14" s="64">
        <v>41635</v>
      </c>
      <c r="B14" s="64">
        <v>41639</v>
      </c>
      <c r="C14" s="115" t="s">
        <v>38</v>
      </c>
      <c r="D14" s="39" t="s">
        <v>152</v>
      </c>
      <c r="E14" s="103">
        <v>41547</v>
      </c>
      <c r="F14" s="41" t="s">
        <v>231</v>
      </c>
      <c r="G14" s="86">
        <v>1407581943.06</v>
      </c>
      <c r="H14" s="108">
        <v>180099581.394</v>
      </c>
      <c r="I14" s="47">
        <v>425308</v>
      </c>
      <c r="J14" s="43">
        <v>0</v>
      </c>
      <c r="K14" s="44">
        <f t="shared" si="0"/>
        <v>0.0024</v>
      </c>
      <c r="L14" s="66">
        <f t="shared" si="1"/>
        <v>0.0003</v>
      </c>
      <c r="M14" s="47">
        <v>0</v>
      </c>
      <c r="N14" s="44">
        <f t="shared" si="2"/>
        <v>0</v>
      </c>
      <c r="O14" s="66">
        <f t="shared" si="3"/>
        <v>0</v>
      </c>
      <c r="P14" s="43">
        <v>0</v>
      </c>
      <c r="Q14" s="44">
        <f t="shared" si="4"/>
        <v>0</v>
      </c>
      <c r="R14" s="66">
        <f t="shared" si="5"/>
        <v>0</v>
      </c>
      <c r="S14" s="46">
        <f t="shared" si="6"/>
        <v>0</v>
      </c>
      <c r="T14" s="66">
        <f t="shared" si="7"/>
        <v>0</v>
      </c>
      <c r="U14" s="46">
        <f t="shared" si="8"/>
        <v>0.0024</v>
      </c>
      <c r="V14" s="66">
        <f t="shared" si="9"/>
        <v>0.00030215505541041933</v>
      </c>
      <c r="W14" s="47">
        <v>306287</v>
      </c>
      <c r="X14" s="47">
        <v>0</v>
      </c>
      <c r="Y14" s="43">
        <v>0</v>
      </c>
      <c r="Z14" s="44">
        <f t="shared" si="10"/>
        <v>0.0018</v>
      </c>
      <c r="AA14" s="66">
        <f t="shared" si="11"/>
        <v>0.0002</v>
      </c>
      <c r="AB14" s="44">
        <f t="shared" si="12"/>
        <v>0</v>
      </c>
      <c r="AC14" s="66">
        <f t="shared" si="13"/>
        <v>0</v>
      </c>
      <c r="AD14" s="44">
        <f t="shared" si="14"/>
        <v>0</v>
      </c>
      <c r="AE14" s="66">
        <f t="shared" si="15"/>
        <v>0</v>
      </c>
      <c r="AF14" s="67">
        <f t="shared" si="16"/>
        <v>425308</v>
      </c>
      <c r="AG14" s="68" t="str">
        <f t="shared" si="17"/>
        <v>Y</v>
      </c>
      <c r="AH14" s="68">
        <f t="shared" si="18"/>
        <v>0</v>
      </c>
      <c r="AI14" s="69"/>
      <c r="AJ14" s="70">
        <f t="shared" si="19"/>
        <v>0</v>
      </c>
      <c r="AK14" s="70">
        <f t="shared" si="20"/>
        <v>0.0103</v>
      </c>
      <c r="AL14" s="71">
        <f t="shared" si="21"/>
        <v>0.07815575872887029</v>
      </c>
      <c r="AM14" s="71">
        <f t="shared" si="22"/>
        <v>0</v>
      </c>
      <c r="AN14" s="71">
        <f t="shared" si="23"/>
        <v>0.08</v>
      </c>
      <c r="AO14" s="71"/>
      <c r="AP14" s="70">
        <f t="shared" si="24"/>
        <v>0</v>
      </c>
      <c r="AQ14" s="70">
        <f t="shared" si="25"/>
        <v>0</v>
      </c>
      <c r="AR14" s="71">
        <f t="shared" si="26"/>
        <v>0</v>
      </c>
      <c r="AS14" s="71">
        <f t="shared" si="27"/>
        <v>0</v>
      </c>
      <c r="AT14" s="71">
        <f t="shared" si="28"/>
        <v>0</v>
      </c>
      <c r="AU14" s="63"/>
      <c r="AV14" s="70">
        <f t="shared" si="29"/>
        <v>0</v>
      </c>
      <c r="AW14" s="70">
        <f t="shared" si="30"/>
        <v>0.0103</v>
      </c>
      <c r="AY14" s="48"/>
      <c r="BC14" s="106"/>
      <c r="BD14" s="107"/>
      <c r="BE14" s="106"/>
      <c r="BF14" s="107"/>
      <c r="BL14" s="86"/>
      <c r="BM14" s="87"/>
      <c r="BY14" s="95"/>
      <c r="BZ14" s="95"/>
      <c r="CA14" s="111"/>
      <c r="CB14" s="111"/>
      <c r="CE14" s="86"/>
      <c r="CF14" s="108"/>
      <c r="CG14" s="113"/>
      <c r="CH14" s="113"/>
    </row>
    <row r="15" spans="1:86" ht="12.75">
      <c r="A15" s="79">
        <v>41614</v>
      </c>
      <c r="B15" s="79">
        <v>41618</v>
      </c>
      <c r="C15" s="114" t="s">
        <v>39</v>
      </c>
      <c r="D15" s="72" t="s">
        <v>153</v>
      </c>
      <c r="E15" s="102">
        <v>41394</v>
      </c>
      <c r="F15" s="98" t="s">
        <v>12</v>
      </c>
      <c r="G15" s="109">
        <v>437314452.58</v>
      </c>
      <c r="H15" s="110">
        <v>26745249.645000003</v>
      </c>
      <c r="I15" s="77">
        <v>1427369</v>
      </c>
      <c r="J15" s="43">
        <v>0</v>
      </c>
      <c r="K15" s="74">
        <f t="shared" si="0"/>
        <v>0.054</v>
      </c>
      <c r="L15" s="75">
        <f t="shared" si="1"/>
        <v>0.0033</v>
      </c>
      <c r="M15" s="77">
        <v>0</v>
      </c>
      <c r="N15" s="74">
        <f t="shared" si="2"/>
        <v>0</v>
      </c>
      <c r="O15" s="75">
        <f t="shared" si="3"/>
        <v>0</v>
      </c>
      <c r="P15" s="73">
        <v>0</v>
      </c>
      <c r="Q15" s="74">
        <f t="shared" si="4"/>
        <v>0</v>
      </c>
      <c r="R15" s="75">
        <f t="shared" si="5"/>
        <v>0</v>
      </c>
      <c r="S15" s="76">
        <f t="shared" si="6"/>
        <v>0</v>
      </c>
      <c r="T15" s="75">
        <f t="shared" si="7"/>
        <v>0</v>
      </c>
      <c r="U15" s="76">
        <f t="shared" si="8"/>
        <v>0.054</v>
      </c>
      <c r="V15" s="75">
        <f t="shared" si="9"/>
        <v>0.0032639419794590133</v>
      </c>
      <c r="W15" s="77">
        <v>1427369</v>
      </c>
      <c r="X15" s="77">
        <v>0</v>
      </c>
      <c r="Y15" s="73">
        <v>0</v>
      </c>
      <c r="Z15" s="74">
        <f t="shared" si="10"/>
        <v>0.054</v>
      </c>
      <c r="AA15" s="75">
        <f t="shared" si="11"/>
        <v>0.0033</v>
      </c>
      <c r="AB15" s="74">
        <f t="shared" si="12"/>
        <v>0</v>
      </c>
      <c r="AC15" s="75">
        <f t="shared" si="13"/>
        <v>0</v>
      </c>
      <c r="AD15" s="74">
        <f t="shared" si="14"/>
        <v>0</v>
      </c>
      <c r="AE15" s="75">
        <f t="shared" si="15"/>
        <v>0</v>
      </c>
      <c r="AF15" s="78">
        <f t="shared" si="16"/>
        <v>1427369</v>
      </c>
      <c r="AG15" s="80">
        <f t="shared" si="17"/>
        <v>0</v>
      </c>
      <c r="AH15" s="80">
        <f t="shared" si="18"/>
        <v>0</v>
      </c>
      <c r="AI15" s="81"/>
      <c r="AJ15" s="82">
        <f t="shared" si="19"/>
        <v>0</v>
      </c>
      <c r="AK15" s="82">
        <f t="shared" si="20"/>
        <v>0.0133</v>
      </c>
      <c r="AL15" s="83">
        <f t="shared" si="21"/>
        <v>0.1635110751945273</v>
      </c>
      <c r="AM15" s="83">
        <f t="shared" si="22"/>
        <v>0</v>
      </c>
      <c r="AN15" s="83">
        <f t="shared" si="23"/>
        <v>0.22</v>
      </c>
      <c r="AO15" s="83"/>
      <c r="AP15" s="82">
        <f t="shared" si="24"/>
        <v>0</v>
      </c>
      <c r="AQ15" s="82">
        <f t="shared" si="25"/>
        <v>0</v>
      </c>
      <c r="AR15" s="83">
        <f t="shared" si="26"/>
        <v>0</v>
      </c>
      <c r="AS15" s="83">
        <f t="shared" si="27"/>
        <v>0</v>
      </c>
      <c r="AT15" s="83">
        <f t="shared" si="28"/>
        <v>0</v>
      </c>
      <c r="AU15" s="81"/>
      <c r="AV15" s="82">
        <f t="shared" si="29"/>
        <v>0</v>
      </c>
      <c r="AW15" s="82">
        <f t="shared" si="30"/>
        <v>0.0133</v>
      </c>
      <c r="AY15" s="48"/>
      <c r="BC15" s="106"/>
      <c r="BD15" s="107"/>
      <c r="BE15" s="106"/>
      <c r="BF15" s="107"/>
      <c r="BL15" s="86"/>
      <c r="BM15" s="87"/>
      <c r="BY15" s="95"/>
      <c r="BZ15" s="95"/>
      <c r="CA15" s="111"/>
      <c r="CB15" s="111"/>
      <c r="CE15" s="109"/>
      <c r="CF15" s="110"/>
      <c r="CG15" s="113"/>
      <c r="CH15" s="113"/>
    </row>
    <row r="16" spans="1:86" ht="12.75">
      <c r="A16" s="64">
        <v>41614</v>
      </c>
      <c r="B16" s="64">
        <v>41618</v>
      </c>
      <c r="C16" s="115" t="s">
        <v>101</v>
      </c>
      <c r="D16" s="39" t="s">
        <v>154</v>
      </c>
      <c r="E16" s="103">
        <v>41394</v>
      </c>
      <c r="F16" s="41" t="s">
        <v>102</v>
      </c>
      <c r="G16" s="86">
        <v>5531755393.1</v>
      </c>
      <c r="H16" s="108">
        <v>156153811.408</v>
      </c>
      <c r="I16" s="47">
        <v>12503237</v>
      </c>
      <c r="J16" s="43">
        <v>0</v>
      </c>
      <c r="K16" s="44">
        <f t="shared" si="0"/>
        <v>0.081</v>
      </c>
      <c r="L16" s="66">
        <f t="shared" si="1"/>
        <v>0.0023</v>
      </c>
      <c r="M16" s="47">
        <v>53320402</v>
      </c>
      <c r="N16" s="44">
        <f t="shared" si="2"/>
        <v>0.342</v>
      </c>
      <c r="O16" s="66">
        <f t="shared" si="3"/>
        <v>0.0096</v>
      </c>
      <c r="P16" s="43">
        <v>41789257</v>
      </c>
      <c r="Q16" s="44">
        <f t="shared" si="4"/>
        <v>0.268</v>
      </c>
      <c r="R16" s="66">
        <f t="shared" si="5"/>
        <v>0.0076</v>
      </c>
      <c r="S16" s="46">
        <f t="shared" si="6"/>
        <v>0.6100000000000001</v>
      </c>
      <c r="T16" s="66">
        <f t="shared" si="7"/>
        <v>0.0172</v>
      </c>
      <c r="U16" s="46">
        <f t="shared" si="8"/>
        <v>0.6910000000000001</v>
      </c>
      <c r="V16" s="66">
        <f t="shared" si="9"/>
        <v>0.0194536613340189</v>
      </c>
      <c r="W16" s="47">
        <v>12503237</v>
      </c>
      <c r="X16" s="47">
        <v>53320402</v>
      </c>
      <c r="Y16" s="43">
        <v>41789257</v>
      </c>
      <c r="Z16" s="44">
        <f t="shared" si="10"/>
        <v>0.081</v>
      </c>
      <c r="AA16" s="66">
        <f t="shared" si="11"/>
        <v>0.0023</v>
      </c>
      <c r="AB16" s="44">
        <f t="shared" si="12"/>
        <v>0.342</v>
      </c>
      <c r="AC16" s="66">
        <f t="shared" si="13"/>
        <v>0.0096</v>
      </c>
      <c r="AD16" s="44">
        <f t="shared" si="14"/>
        <v>0.268</v>
      </c>
      <c r="AE16" s="66">
        <f t="shared" si="15"/>
        <v>0.0076</v>
      </c>
      <c r="AF16" s="67">
        <f t="shared" si="16"/>
        <v>107612896</v>
      </c>
      <c r="AG16" s="68">
        <f t="shared" si="17"/>
        <v>0</v>
      </c>
      <c r="AH16" s="68">
        <f t="shared" si="18"/>
        <v>0</v>
      </c>
      <c r="AI16" s="69"/>
      <c r="AJ16" s="70">
        <f t="shared" si="19"/>
        <v>0</v>
      </c>
      <c r="AK16" s="70">
        <f t="shared" si="20"/>
        <v>0.0123</v>
      </c>
      <c r="AL16" s="71">
        <f t="shared" si="21"/>
        <v>0.35425042419532005</v>
      </c>
      <c r="AM16" s="71">
        <f t="shared" si="22"/>
        <v>0</v>
      </c>
      <c r="AN16" s="71">
        <f t="shared" si="23"/>
        <v>0.44</v>
      </c>
      <c r="AO16" s="71"/>
      <c r="AP16" s="70">
        <f t="shared" si="24"/>
        <v>0.0072</v>
      </c>
      <c r="AQ16" s="70">
        <f t="shared" si="25"/>
        <v>0.027200000000000002</v>
      </c>
      <c r="AR16" s="71">
        <f t="shared" si="26"/>
        <v>0.35425042419532005</v>
      </c>
      <c r="AS16" s="71">
        <f t="shared" si="27"/>
        <v>0.25574957580468005</v>
      </c>
      <c r="AT16" s="71">
        <f t="shared" si="28"/>
        <v>0.9642504241953201</v>
      </c>
      <c r="AU16" s="63"/>
      <c r="AV16" s="70">
        <f t="shared" si="29"/>
        <v>0.0072</v>
      </c>
      <c r="AW16" s="70">
        <f t="shared" si="30"/>
        <v>0.0395</v>
      </c>
      <c r="AY16" s="48"/>
      <c r="BC16" s="106"/>
      <c r="BD16" s="107"/>
      <c r="BE16" s="106"/>
      <c r="BF16" s="107"/>
      <c r="BL16" s="86"/>
      <c r="BM16" s="87"/>
      <c r="BY16" s="95"/>
      <c r="BZ16" s="95"/>
      <c r="CA16" s="111"/>
      <c r="CB16" s="111"/>
      <c r="CE16" s="86"/>
      <c r="CF16" s="108"/>
      <c r="CG16" s="113"/>
      <c r="CH16" s="113"/>
    </row>
    <row r="17" spans="1:86" ht="12.75">
      <c r="A17" s="79">
        <v>41634</v>
      </c>
      <c r="B17" s="79">
        <v>41638</v>
      </c>
      <c r="C17" s="114" t="s">
        <v>40</v>
      </c>
      <c r="D17" s="72" t="s">
        <v>155</v>
      </c>
      <c r="E17" s="102">
        <v>41578</v>
      </c>
      <c r="F17" s="98" t="s">
        <v>196</v>
      </c>
      <c r="G17" s="109">
        <v>846286979.4399998</v>
      </c>
      <c r="H17" s="110">
        <v>35246032.513</v>
      </c>
      <c r="I17" s="77">
        <v>0</v>
      </c>
      <c r="J17" s="43">
        <v>0</v>
      </c>
      <c r="K17" s="74">
        <f t="shared" si="0"/>
        <v>0</v>
      </c>
      <c r="L17" s="75">
        <f t="shared" si="1"/>
        <v>0</v>
      </c>
      <c r="M17" s="77">
        <v>0</v>
      </c>
      <c r="N17" s="74">
        <f t="shared" si="2"/>
        <v>0</v>
      </c>
      <c r="O17" s="75">
        <f t="shared" si="3"/>
        <v>0</v>
      </c>
      <c r="P17" s="73">
        <v>0</v>
      </c>
      <c r="Q17" s="74">
        <f t="shared" si="4"/>
        <v>0</v>
      </c>
      <c r="R17" s="75">
        <f t="shared" si="5"/>
        <v>0</v>
      </c>
      <c r="S17" s="76">
        <f t="shared" si="6"/>
        <v>0</v>
      </c>
      <c r="T17" s="75">
        <f t="shared" si="7"/>
        <v>0</v>
      </c>
      <c r="U17" s="76">
        <f t="shared" si="8"/>
        <v>0</v>
      </c>
      <c r="V17" s="75">
        <f t="shared" si="9"/>
        <v>0</v>
      </c>
      <c r="W17" s="77">
        <v>0</v>
      </c>
      <c r="X17" s="77">
        <v>0</v>
      </c>
      <c r="Y17" s="73">
        <v>0</v>
      </c>
      <c r="Z17" s="74">
        <f t="shared" si="10"/>
        <v>0</v>
      </c>
      <c r="AA17" s="75">
        <f t="shared" si="11"/>
        <v>0</v>
      </c>
      <c r="AB17" s="74">
        <f t="shared" si="12"/>
        <v>0</v>
      </c>
      <c r="AC17" s="75">
        <f t="shared" si="13"/>
        <v>0</v>
      </c>
      <c r="AD17" s="74">
        <f t="shared" si="14"/>
        <v>0</v>
      </c>
      <c r="AE17" s="75">
        <f t="shared" si="15"/>
        <v>0</v>
      </c>
      <c r="AF17" s="78">
        <f t="shared" si="16"/>
        <v>0</v>
      </c>
      <c r="AG17" s="80">
        <f t="shared" si="17"/>
        <v>0</v>
      </c>
      <c r="AH17" s="80">
        <f t="shared" si="18"/>
        <v>0</v>
      </c>
      <c r="AI17" s="81"/>
      <c r="AJ17" s="82">
        <f t="shared" si="19"/>
        <v>0</v>
      </c>
      <c r="AK17" s="82">
        <f t="shared" si="20"/>
        <v>0</v>
      </c>
      <c r="AL17" s="83">
        <f t="shared" si="21"/>
        <v>0</v>
      </c>
      <c r="AM17" s="83">
        <f t="shared" si="22"/>
        <v>0</v>
      </c>
      <c r="AN17" s="83">
        <f t="shared" si="23"/>
        <v>0</v>
      </c>
      <c r="AO17" s="83"/>
      <c r="AP17" s="82">
        <f t="shared" si="24"/>
        <v>0</v>
      </c>
      <c r="AQ17" s="82">
        <f t="shared" si="25"/>
        <v>0</v>
      </c>
      <c r="AR17" s="83">
        <f t="shared" si="26"/>
        <v>0</v>
      </c>
      <c r="AS17" s="83">
        <f t="shared" si="27"/>
        <v>0</v>
      </c>
      <c r="AT17" s="83">
        <f t="shared" si="28"/>
        <v>0</v>
      </c>
      <c r="AU17" s="81"/>
      <c r="AV17" s="82">
        <f t="shared" si="29"/>
        <v>0</v>
      </c>
      <c r="AW17" s="82">
        <f t="shared" si="30"/>
        <v>0</v>
      </c>
      <c r="AY17" s="48"/>
      <c r="BC17" s="106"/>
      <c r="BD17" s="107"/>
      <c r="BE17" s="106"/>
      <c r="BF17" s="107"/>
      <c r="BL17" s="86"/>
      <c r="BM17" s="87"/>
      <c r="BY17" s="95"/>
      <c r="BZ17" s="95"/>
      <c r="CA17" s="111"/>
      <c r="CB17" s="111"/>
      <c r="CE17" s="109"/>
      <c r="CF17" s="110"/>
      <c r="CG17" s="113"/>
      <c r="CH17" s="113"/>
    </row>
    <row r="18" spans="1:86" ht="12.75">
      <c r="A18" s="64">
        <v>41624</v>
      </c>
      <c r="B18" s="64">
        <v>41628</v>
      </c>
      <c r="C18" s="115" t="s">
        <v>41</v>
      </c>
      <c r="D18" s="39" t="s">
        <v>245</v>
      </c>
      <c r="E18" s="103">
        <v>41547</v>
      </c>
      <c r="F18" s="41" t="s">
        <v>74</v>
      </c>
      <c r="G18" s="86">
        <v>4970672106.87</v>
      </c>
      <c r="H18" s="108">
        <v>642210297.0689999</v>
      </c>
      <c r="I18" s="47">
        <v>0</v>
      </c>
      <c r="J18" s="43">
        <v>0</v>
      </c>
      <c r="K18" s="44">
        <f t="shared" si="0"/>
        <v>0</v>
      </c>
      <c r="L18" s="66">
        <f t="shared" si="1"/>
        <v>0</v>
      </c>
      <c r="M18" s="47">
        <v>0</v>
      </c>
      <c r="N18" s="44">
        <f t="shared" si="2"/>
        <v>0</v>
      </c>
      <c r="O18" s="66">
        <f t="shared" si="3"/>
        <v>0</v>
      </c>
      <c r="P18" s="43">
        <v>0</v>
      </c>
      <c r="Q18" s="44">
        <f t="shared" si="4"/>
        <v>0</v>
      </c>
      <c r="R18" s="66">
        <f t="shared" si="5"/>
        <v>0</v>
      </c>
      <c r="S18" s="46">
        <f t="shared" si="6"/>
        <v>0</v>
      </c>
      <c r="T18" s="66">
        <f t="shared" si="7"/>
        <v>0</v>
      </c>
      <c r="U18" s="46">
        <f t="shared" si="8"/>
        <v>0</v>
      </c>
      <c r="V18" s="66">
        <f t="shared" si="9"/>
        <v>0</v>
      </c>
      <c r="W18" s="47">
        <v>0</v>
      </c>
      <c r="X18" s="47">
        <v>0</v>
      </c>
      <c r="Y18" s="43">
        <v>0</v>
      </c>
      <c r="Z18" s="44">
        <f t="shared" si="10"/>
        <v>0</v>
      </c>
      <c r="AA18" s="66">
        <f t="shared" si="11"/>
        <v>0</v>
      </c>
      <c r="AB18" s="44">
        <f t="shared" si="12"/>
        <v>0</v>
      </c>
      <c r="AC18" s="66">
        <f t="shared" si="13"/>
        <v>0</v>
      </c>
      <c r="AD18" s="44">
        <f t="shared" si="14"/>
        <v>0</v>
      </c>
      <c r="AE18" s="66">
        <f t="shared" si="15"/>
        <v>0</v>
      </c>
      <c r="AF18" s="67">
        <f t="shared" si="16"/>
        <v>0</v>
      </c>
      <c r="AG18" s="68">
        <f t="shared" si="17"/>
        <v>0</v>
      </c>
      <c r="AH18" s="68">
        <f t="shared" si="18"/>
        <v>0</v>
      </c>
      <c r="AI18" s="69"/>
      <c r="AJ18" s="70">
        <f t="shared" si="19"/>
        <v>0</v>
      </c>
      <c r="AK18" s="70">
        <f t="shared" si="20"/>
        <v>0</v>
      </c>
      <c r="AL18" s="71">
        <f t="shared" si="21"/>
        <v>0</v>
      </c>
      <c r="AM18" s="71">
        <f t="shared" si="22"/>
        <v>0</v>
      </c>
      <c r="AN18" s="71">
        <f t="shared" si="23"/>
        <v>0</v>
      </c>
      <c r="AO18" s="71"/>
      <c r="AP18" s="70">
        <f t="shared" si="24"/>
        <v>0</v>
      </c>
      <c r="AQ18" s="70">
        <f t="shared" si="25"/>
        <v>0</v>
      </c>
      <c r="AR18" s="71">
        <f t="shared" si="26"/>
        <v>0</v>
      </c>
      <c r="AS18" s="71">
        <f t="shared" si="27"/>
        <v>0</v>
      </c>
      <c r="AT18" s="71">
        <f t="shared" si="28"/>
        <v>0</v>
      </c>
      <c r="AU18" s="63"/>
      <c r="AV18" s="70">
        <f t="shared" si="29"/>
        <v>0</v>
      </c>
      <c r="AW18" s="70">
        <f t="shared" si="30"/>
        <v>0</v>
      </c>
      <c r="AY18" s="48"/>
      <c r="BC18" s="106"/>
      <c r="BD18" s="107"/>
      <c r="BE18" s="106"/>
      <c r="BF18" s="107"/>
      <c r="BL18" s="86"/>
      <c r="BM18" s="87"/>
      <c r="BY18" s="95"/>
      <c r="BZ18" s="95"/>
      <c r="CA18" s="111"/>
      <c r="CB18" s="111"/>
      <c r="CE18" s="86"/>
      <c r="CF18" s="108"/>
      <c r="CG18" s="113"/>
      <c r="CH18" s="113"/>
    </row>
    <row r="19" spans="1:86" ht="12.75">
      <c r="A19" s="79">
        <v>41626</v>
      </c>
      <c r="B19" s="79">
        <v>41628</v>
      </c>
      <c r="C19" s="114" t="s">
        <v>134</v>
      </c>
      <c r="D19" s="72" t="s">
        <v>247</v>
      </c>
      <c r="E19" s="102">
        <v>41547</v>
      </c>
      <c r="F19" s="98" t="s">
        <v>259</v>
      </c>
      <c r="G19" s="109">
        <v>1398997292.13</v>
      </c>
      <c r="H19" s="110">
        <v>101084364.73900001</v>
      </c>
      <c r="I19" s="77">
        <v>0</v>
      </c>
      <c r="J19" s="43">
        <v>0</v>
      </c>
      <c r="K19" s="74">
        <f>IF(AG19="y",ROUNDUP(I19/H19,4),ROUNDUP(I19/H19,3))</f>
        <v>0</v>
      </c>
      <c r="L19" s="75">
        <f>ROUND(I19/G19,4)</f>
        <v>0</v>
      </c>
      <c r="M19" s="77">
        <v>0</v>
      </c>
      <c r="N19" s="74">
        <f t="shared" si="2"/>
        <v>0</v>
      </c>
      <c r="O19" s="75">
        <f>ROUND(M19/G19,4)</f>
        <v>0</v>
      </c>
      <c r="P19" s="73">
        <v>0</v>
      </c>
      <c r="Q19" s="74">
        <f t="shared" si="4"/>
        <v>0</v>
      </c>
      <c r="R19" s="75">
        <f>ROUND(P19/G19,4)</f>
        <v>0</v>
      </c>
      <c r="S19" s="76">
        <f aca="true" t="shared" si="31" ref="S19:T22">N19+Q19</f>
        <v>0</v>
      </c>
      <c r="T19" s="75">
        <f t="shared" si="31"/>
        <v>0</v>
      </c>
      <c r="U19" s="76">
        <f>K19+N19+Q19</f>
        <v>0</v>
      </c>
      <c r="V19" s="75">
        <f>(I19+M19+P19)/G19</f>
        <v>0</v>
      </c>
      <c r="W19" s="77">
        <v>0</v>
      </c>
      <c r="X19" s="77">
        <v>0</v>
      </c>
      <c r="Y19" s="73">
        <v>0</v>
      </c>
      <c r="Z19" s="74">
        <f>IF($AG19="y",ROUNDUP(W19/$H19,4),ROUNDUP(W19/$H19,3))</f>
        <v>0</v>
      </c>
      <c r="AA19" s="75">
        <f>ROUND(W19/G19,4)</f>
        <v>0</v>
      </c>
      <c r="AB19" s="74">
        <f>IF($AG19="y",ROUNDUP(X19/$H19,4),ROUNDUP(X19/$H19,3))</f>
        <v>0</v>
      </c>
      <c r="AC19" s="75">
        <f>ROUND(X19/G19,4)</f>
        <v>0</v>
      </c>
      <c r="AD19" s="74">
        <f>IF($AG19="y",ROUNDUP(Y19/$H19,4),ROUNDUP(Y19/$H19,3))</f>
        <v>0</v>
      </c>
      <c r="AE19" s="75">
        <f>ROUND(Y19/G19,4)</f>
        <v>0</v>
      </c>
      <c r="AF19" s="78">
        <f>+I19+M19+P19</f>
        <v>0</v>
      </c>
      <c r="AG19" s="80">
        <f>tef(C19)</f>
        <v>0</v>
      </c>
      <c r="AH19" s="80">
        <f>tef_CE(C19)</f>
        <v>0</v>
      </c>
      <c r="AI19" s="81"/>
      <c r="AJ19" s="82">
        <f>IF(L19-0.01&lt;0,0,L19-0.01)</f>
        <v>0</v>
      </c>
      <c r="AK19" s="82">
        <f>IF(L19=0,0,(L19+0.01))</f>
        <v>0</v>
      </c>
      <c r="AL19" s="83">
        <f>IF(L19=0,0,($G19*0.01)/$H19)</f>
        <v>0</v>
      </c>
      <c r="AM19" s="83">
        <f>IF(K19-AL19&lt;0,0,ROUND(K19-AL19,2))</f>
        <v>0</v>
      </c>
      <c r="AN19" s="83">
        <f>ROUND(K19+AL19,2)</f>
        <v>0</v>
      </c>
      <c r="AO19" s="83"/>
      <c r="AP19" s="82">
        <f>IF(T19-0.01&lt;0,0,T19-0.01)</f>
        <v>0</v>
      </c>
      <c r="AQ19" s="82">
        <f>IF(T19=0,0,(T19+0.01))</f>
        <v>0</v>
      </c>
      <c r="AR19" s="83">
        <f>IF(T19=0,0,(G19*0.01)/H19)</f>
        <v>0</v>
      </c>
      <c r="AS19" s="83">
        <f>IF(S19-AR19&lt;0,0,S19-AR19)</f>
        <v>0</v>
      </c>
      <c r="AT19" s="83">
        <f>S19+AR19</f>
        <v>0</v>
      </c>
      <c r="AU19" s="81"/>
      <c r="AV19" s="82">
        <f aca="true" t="shared" si="32" ref="AV19:AW22">AJ19+AP19</f>
        <v>0</v>
      </c>
      <c r="AW19" s="82">
        <f t="shared" si="32"/>
        <v>0</v>
      </c>
      <c r="AY19" s="48"/>
      <c r="BC19" s="106"/>
      <c r="BD19" s="107"/>
      <c r="BE19" s="106"/>
      <c r="BF19" s="107"/>
      <c r="BL19" s="86"/>
      <c r="BM19" s="87"/>
      <c r="BY19" s="95"/>
      <c r="BZ19" s="95"/>
      <c r="CA19" s="111"/>
      <c r="CB19" s="111"/>
      <c r="CE19" s="109"/>
      <c r="CF19" s="110"/>
      <c r="CG19" s="113"/>
      <c r="CH19" s="113"/>
    </row>
    <row r="20" spans="1:86" ht="12.75">
      <c r="A20" s="64">
        <v>41626</v>
      </c>
      <c r="B20" s="64">
        <v>41628</v>
      </c>
      <c r="C20" s="115" t="s">
        <v>36</v>
      </c>
      <c r="D20" s="39" t="s">
        <v>248</v>
      </c>
      <c r="E20" s="103">
        <v>41547</v>
      </c>
      <c r="F20" s="41" t="s">
        <v>260</v>
      </c>
      <c r="G20" s="86">
        <v>560899961.62</v>
      </c>
      <c r="H20" s="108">
        <v>52664209.376</v>
      </c>
      <c r="I20" s="47">
        <v>0</v>
      </c>
      <c r="J20" s="43">
        <v>0</v>
      </c>
      <c r="K20" s="44">
        <f>IF(AG20="y",ROUNDUP(I20/H20,4),ROUNDUP(I20/H20,3))</f>
        <v>0</v>
      </c>
      <c r="L20" s="66">
        <f>ROUND(I20/G20,4)</f>
        <v>0</v>
      </c>
      <c r="M20" s="47">
        <v>0</v>
      </c>
      <c r="N20" s="44">
        <f t="shared" si="2"/>
        <v>0</v>
      </c>
      <c r="O20" s="66">
        <f>ROUND(M20/G20,4)</f>
        <v>0</v>
      </c>
      <c r="P20" s="43">
        <v>0</v>
      </c>
      <c r="Q20" s="44">
        <f t="shared" si="4"/>
        <v>0</v>
      </c>
      <c r="R20" s="66">
        <f>ROUND(P20/G20,4)</f>
        <v>0</v>
      </c>
      <c r="S20" s="46">
        <f t="shared" si="31"/>
        <v>0</v>
      </c>
      <c r="T20" s="66">
        <f t="shared" si="31"/>
        <v>0</v>
      </c>
      <c r="U20" s="46">
        <f>K20+N20+Q20</f>
        <v>0</v>
      </c>
      <c r="V20" s="66">
        <f>(I20+M20+P20)/G20</f>
        <v>0</v>
      </c>
      <c r="W20" s="47">
        <v>0</v>
      </c>
      <c r="X20" s="47">
        <v>0</v>
      </c>
      <c r="Y20" s="43">
        <v>0</v>
      </c>
      <c r="Z20" s="44">
        <f>IF($AG20="y",ROUNDUP(W20/$H20,4),ROUNDUP(W20/$H20,3))</f>
        <v>0</v>
      </c>
      <c r="AA20" s="66">
        <f>ROUND(W20/G20,4)</f>
        <v>0</v>
      </c>
      <c r="AB20" s="44">
        <f>IF($AG20="y",ROUNDUP(X20/$H20,4),ROUNDUP(X20/$H20,3))</f>
        <v>0</v>
      </c>
      <c r="AC20" s="66">
        <f>ROUND(X20/G20,4)</f>
        <v>0</v>
      </c>
      <c r="AD20" s="44">
        <f>IF($AG20="y",ROUNDUP(Y20/$H20,4),ROUNDUP(Y20/$H20,3))</f>
        <v>0</v>
      </c>
      <c r="AE20" s="66">
        <f>ROUND(Y20/G20,4)</f>
        <v>0</v>
      </c>
      <c r="AF20" s="67">
        <f>+I20+M20+P20</f>
        <v>0</v>
      </c>
      <c r="AG20" s="68">
        <f>tef(C20)</f>
        <v>0</v>
      </c>
      <c r="AH20" s="68">
        <f>tef_CE(C20)</f>
        <v>0</v>
      </c>
      <c r="AI20" s="69"/>
      <c r="AJ20" s="70">
        <f>IF(L20-0.01&lt;0,0,L20-0.01)</f>
        <v>0</v>
      </c>
      <c r="AK20" s="70">
        <f>IF(L20=0,0,(L20+0.01))</f>
        <v>0</v>
      </c>
      <c r="AL20" s="71">
        <f>IF(L20=0,0,($G20*0.01)/$H20)</f>
        <v>0</v>
      </c>
      <c r="AM20" s="71">
        <f>IF(K20-AL20&lt;0,0,ROUND(K20-AL20,2))</f>
        <v>0</v>
      </c>
      <c r="AN20" s="71">
        <f>ROUND(K20+AL20,2)</f>
        <v>0</v>
      </c>
      <c r="AO20" s="71"/>
      <c r="AP20" s="70">
        <f>IF(T20-0.01&lt;0,0,T20-0.01)</f>
        <v>0</v>
      </c>
      <c r="AQ20" s="70">
        <f>IF(T20=0,0,(T20+0.01))</f>
        <v>0</v>
      </c>
      <c r="AR20" s="71">
        <f>IF(T20=0,0,(G20*0.01)/H20)</f>
        <v>0</v>
      </c>
      <c r="AS20" s="71">
        <f>IF(S20-AR20&lt;0,0,S20-AR20)</f>
        <v>0</v>
      </c>
      <c r="AT20" s="71">
        <f>S20+AR20</f>
        <v>0</v>
      </c>
      <c r="AU20" s="63"/>
      <c r="AV20" s="70">
        <f t="shared" si="32"/>
        <v>0</v>
      </c>
      <c r="AW20" s="70">
        <f t="shared" si="32"/>
        <v>0</v>
      </c>
      <c r="AY20" s="48"/>
      <c r="BC20" s="106"/>
      <c r="BD20" s="107"/>
      <c r="BE20" s="106"/>
      <c r="BF20" s="107"/>
      <c r="BL20" s="86"/>
      <c r="BM20" s="87"/>
      <c r="BY20" s="95"/>
      <c r="BZ20" s="95"/>
      <c r="CA20" s="111"/>
      <c r="CB20" s="111"/>
      <c r="CE20" s="86"/>
      <c r="CF20" s="108"/>
      <c r="CG20" s="113"/>
      <c r="CH20" s="113"/>
    </row>
    <row r="21" spans="1:86" ht="12.75">
      <c r="A21" s="79">
        <v>41626</v>
      </c>
      <c r="B21" s="79">
        <v>41628</v>
      </c>
      <c r="C21" s="114" t="s">
        <v>37</v>
      </c>
      <c r="D21" s="72" t="s">
        <v>246</v>
      </c>
      <c r="E21" s="102">
        <v>41547</v>
      </c>
      <c r="F21" s="98" t="s">
        <v>261</v>
      </c>
      <c r="G21" s="109">
        <v>1764499354.9499998</v>
      </c>
      <c r="H21" s="110">
        <v>107131909.079</v>
      </c>
      <c r="I21" s="77">
        <v>20335573</v>
      </c>
      <c r="J21" s="43">
        <v>0</v>
      </c>
      <c r="K21" s="74">
        <f>IF(AG21="y",ROUNDUP(I21/H21,4),ROUNDUP(I21/H21,3))</f>
        <v>0.19</v>
      </c>
      <c r="L21" s="75">
        <f>ROUND(I21/G21,4)</f>
        <v>0.0115</v>
      </c>
      <c r="M21" s="77">
        <v>0</v>
      </c>
      <c r="N21" s="74">
        <f t="shared" si="2"/>
        <v>0</v>
      </c>
      <c r="O21" s="75">
        <f>ROUND(M21/G21,4)</f>
        <v>0</v>
      </c>
      <c r="P21" s="73">
        <v>0</v>
      </c>
      <c r="Q21" s="74">
        <f t="shared" si="4"/>
        <v>0</v>
      </c>
      <c r="R21" s="75">
        <f>ROUND(P21/G21,4)</f>
        <v>0</v>
      </c>
      <c r="S21" s="76">
        <f t="shared" si="31"/>
        <v>0</v>
      </c>
      <c r="T21" s="75">
        <f t="shared" si="31"/>
        <v>0</v>
      </c>
      <c r="U21" s="76">
        <f>K21+N21+Q21</f>
        <v>0.19</v>
      </c>
      <c r="V21" s="75">
        <f>(I21+M21+P21)/G21</f>
        <v>0.011524840144005745</v>
      </c>
      <c r="W21" s="77">
        <v>8856754</v>
      </c>
      <c r="X21" s="77">
        <v>0</v>
      </c>
      <c r="Y21" s="73">
        <v>0</v>
      </c>
      <c r="Z21" s="74">
        <f>IF($AG21="y",ROUNDUP(W21/$H21,4),ROUNDUP(W21/$H21,3))</f>
        <v>0.083</v>
      </c>
      <c r="AA21" s="75">
        <f>ROUND(W21/G21,4)</f>
        <v>0.005</v>
      </c>
      <c r="AB21" s="74">
        <f>IF($AG21="y",ROUNDUP(X21/$H21,4),ROUNDUP(X21/$H21,3))</f>
        <v>0</v>
      </c>
      <c r="AC21" s="75">
        <f>ROUND(X21/G21,4)</f>
        <v>0</v>
      </c>
      <c r="AD21" s="74">
        <f>IF($AG21="y",ROUNDUP(Y21/$H21,4),ROUNDUP(Y21/$H21,3))</f>
        <v>0</v>
      </c>
      <c r="AE21" s="75">
        <f>ROUND(Y21/G21,4)</f>
        <v>0</v>
      </c>
      <c r="AF21" s="78">
        <f>+I21+M21+P21</f>
        <v>20335573</v>
      </c>
      <c r="AG21" s="80">
        <f>tef(C21)</f>
        <v>0</v>
      </c>
      <c r="AH21" s="80">
        <f>tef_CE(C21)</f>
        <v>0</v>
      </c>
      <c r="AI21" s="81"/>
      <c r="AJ21" s="82">
        <f>IF(L21-0.01&lt;0,0,L21-0.01)</f>
        <v>0.0014999999999999996</v>
      </c>
      <c r="AK21" s="82">
        <f>IF(L21=0,0,(L21+0.01))</f>
        <v>0.0215</v>
      </c>
      <c r="AL21" s="83">
        <f>IF(L21=0,0,($G21*0.01)/$H21)</f>
        <v>0.16470343617687638</v>
      </c>
      <c r="AM21" s="83">
        <f>IF(K21-AL21&lt;0,0,ROUND(K21-AL21,2))</f>
        <v>0.03</v>
      </c>
      <c r="AN21" s="83">
        <f>ROUND(K21+AL21,2)</f>
        <v>0.35</v>
      </c>
      <c r="AO21" s="83"/>
      <c r="AP21" s="82">
        <f>IF(T21-0.01&lt;0,0,T21-0.01)</f>
        <v>0</v>
      </c>
      <c r="AQ21" s="82">
        <f>IF(T21=0,0,(T21+0.01))</f>
        <v>0</v>
      </c>
      <c r="AR21" s="83">
        <f>IF(T21=0,0,(G21*0.01)/H21)</f>
        <v>0</v>
      </c>
      <c r="AS21" s="83">
        <f>IF(S21-AR21&lt;0,0,S21-AR21)</f>
        <v>0</v>
      </c>
      <c r="AT21" s="83">
        <f>S21+AR21</f>
        <v>0</v>
      </c>
      <c r="AU21" s="81"/>
      <c r="AV21" s="82">
        <f t="shared" si="32"/>
        <v>0.0014999999999999996</v>
      </c>
      <c r="AW21" s="82">
        <f t="shared" si="32"/>
        <v>0.0215</v>
      </c>
      <c r="AY21" s="48"/>
      <c r="BC21" s="106"/>
      <c r="BD21" s="107"/>
      <c r="BE21" s="106"/>
      <c r="BF21" s="107"/>
      <c r="BL21" s="86"/>
      <c r="BM21" s="87"/>
      <c r="BY21" s="95"/>
      <c r="BZ21" s="95"/>
      <c r="CA21" s="111"/>
      <c r="CB21" s="111"/>
      <c r="CE21" s="109"/>
      <c r="CF21" s="110"/>
      <c r="CG21" s="113"/>
      <c r="CH21" s="113"/>
    </row>
    <row r="22" spans="1:86" ht="12.75">
      <c r="A22" s="64">
        <v>41626</v>
      </c>
      <c r="B22" s="64">
        <v>41628</v>
      </c>
      <c r="C22" s="115" t="s">
        <v>262</v>
      </c>
      <c r="D22" s="39" t="s">
        <v>263</v>
      </c>
      <c r="E22" s="103">
        <v>41425</v>
      </c>
      <c r="F22" s="41" t="s">
        <v>255</v>
      </c>
      <c r="G22" s="86">
        <v>214835795.78999996</v>
      </c>
      <c r="H22" s="108">
        <v>19503055.623000003</v>
      </c>
      <c r="I22" s="47">
        <v>1946437</v>
      </c>
      <c r="J22" s="43">
        <v>0</v>
      </c>
      <c r="K22" s="44">
        <f>IF(AG22="y",ROUNDUP(I22/H22,4),ROUNDUP(I22/H22,3))</f>
        <v>0.1</v>
      </c>
      <c r="L22" s="66">
        <f>ROUND(I22/G22,4)</f>
        <v>0.0091</v>
      </c>
      <c r="M22" s="47">
        <v>0</v>
      </c>
      <c r="N22" s="44">
        <f t="shared" si="2"/>
        <v>0</v>
      </c>
      <c r="O22" s="66">
        <f>ROUND(M22/G22,4)</f>
        <v>0</v>
      </c>
      <c r="P22" s="43">
        <v>0</v>
      </c>
      <c r="Q22" s="44">
        <f t="shared" si="4"/>
        <v>0</v>
      </c>
      <c r="R22" s="66">
        <f>ROUND(P22/G22,4)</f>
        <v>0</v>
      </c>
      <c r="S22" s="46">
        <f t="shared" si="31"/>
        <v>0</v>
      </c>
      <c r="T22" s="66">
        <f t="shared" si="31"/>
        <v>0</v>
      </c>
      <c r="U22" s="46">
        <f>K22+N22+Q22</f>
        <v>0.1</v>
      </c>
      <c r="V22" s="66">
        <f>(I22+M22+P22)/G22</f>
        <v>0.00906011492564593</v>
      </c>
      <c r="W22" s="47">
        <v>272311</v>
      </c>
      <c r="X22" s="47">
        <v>0</v>
      </c>
      <c r="Y22" s="43">
        <v>0</v>
      </c>
      <c r="Z22" s="44">
        <f>IF($AG22="y",ROUNDUP(W22/$H22,4),ROUNDUP(W22/$H22,3))</f>
        <v>0.013999999999999999</v>
      </c>
      <c r="AA22" s="66">
        <f>ROUND(W22/G22,4)</f>
        <v>0.0013</v>
      </c>
      <c r="AB22" s="44">
        <f>IF($AG22="y",ROUNDUP(X22/$H22,4),ROUNDUP(X22/$H22,3))</f>
        <v>0</v>
      </c>
      <c r="AC22" s="66">
        <f>ROUND(X22/G22,4)</f>
        <v>0</v>
      </c>
      <c r="AD22" s="44">
        <f>IF($AG22="y",ROUNDUP(Y22/$H22,4),ROUNDUP(Y22/$H22,3))</f>
        <v>0</v>
      </c>
      <c r="AE22" s="66">
        <f>ROUND(Y22/G22,4)</f>
        <v>0</v>
      </c>
      <c r="AF22" s="67">
        <f>+I22+M22+P22</f>
        <v>1946437</v>
      </c>
      <c r="AG22" s="68">
        <f>tef(C22)</f>
        <v>0</v>
      </c>
      <c r="AH22" s="68">
        <f>tef_CE(C22)</f>
        <v>0</v>
      </c>
      <c r="AI22" s="69"/>
      <c r="AJ22" s="70">
        <f>IF(L22-0.01&lt;0,0,L22-0.01)</f>
        <v>0</v>
      </c>
      <c r="AK22" s="70">
        <f>IF(L22=0,0,(L22+0.01))</f>
        <v>0.0191</v>
      </c>
      <c r="AL22" s="71">
        <f>IF(L22=0,0,($G22*0.01)/$H22)</f>
        <v>0.11015494184236627</v>
      </c>
      <c r="AM22" s="71">
        <f>IF(K22-AL22&lt;0,0,ROUND(K22-AL22,2))</f>
        <v>0</v>
      </c>
      <c r="AN22" s="71">
        <f>ROUND(K22+AL22,2)</f>
        <v>0.21</v>
      </c>
      <c r="AO22" s="71"/>
      <c r="AP22" s="70">
        <f>IF(T22-0.01&lt;0,0,T22-0.01)</f>
        <v>0</v>
      </c>
      <c r="AQ22" s="70">
        <f>IF(T22=0,0,(T22+0.01))</f>
        <v>0</v>
      </c>
      <c r="AR22" s="71">
        <f>IF(T22=0,0,(G22*0.01)/H22)</f>
        <v>0</v>
      </c>
      <c r="AS22" s="71">
        <f>IF(S22-AR22&lt;0,0,S22-AR22)</f>
        <v>0</v>
      </c>
      <c r="AT22" s="71">
        <f>S22+AR22</f>
        <v>0</v>
      </c>
      <c r="AU22" s="63"/>
      <c r="AV22" s="70">
        <f t="shared" si="32"/>
        <v>0</v>
      </c>
      <c r="AW22" s="70">
        <f t="shared" si="32"/>
        <v>0.0191</v>
      </c>
      <c r="AY22" s="48"/>
      <c r="BC22" s="106"/>
      <c r="BD22" s="107"/>
      <c r="BE22" s="106"/>
      <c r="BF22" s="107"/>
      <c r="BL22" s="86"/>
      <c r="BM22" s="87"/>
      <c r="BY22" s="95"/>
      <c r="BZ22" s="95"/>
      <c r="CA22" s="111"/>
      <c r="CB22" s="111"/>
      <c r="CE22" s="86"/>
      <c r="CF22" s="108"/>
      <c r="CG22" s="113"/>
      <c r="CH22" s="113"/>
    </row>
    <row r="23" spans="1:86" ht="12.75">
      <c r="A23" s="79">
        <v>41631</v>
      </c>
      <c r="B23" s="79">
        <v>41634</v>
      </c>
      <c r="C23" s="114" t="s">
        <v>16</v>
      </c>
      <c r="D23" s="72" t="s">
        <v>156</v>
      </c>
      <c r="E23" s="102">
        <v>41517</v>
      </c>
      <c r="F23" s="98" t="s">
        <v>17</v>
      </c>
      <c r="G23" s="109">
        <v>38722081.63</v>
      </c>
      <c r="H23" s="110">
        <v>3930520.0429999996</v>
      </c>
      <c r="I23" s="77">
        <v>133141</v>
      </c>
      <c r="J23" s="43">
        <v>0</v>
      </c>
      <c r="K23" s="74">
        <f t="shared" si="0"/>
        <v>0.034</v>
      </c>
      <c r="L23" s="75">
        <f t="shared" si="1"/>
        <v>0.0034</v>
      </c>
      <c r="M23" s="77">
        <v>0</v>
      </c>
      <c r="N23" s="74">
        <f t="shared" si="2"/>
        <v>0</v>
      </c>
      <c r="O23" s="75">
        <f t="shared" si="3"/>
        <v>0</v>
      </c>
      <c r="P23" s="73">
        <v>0</v>
      </c>
      <c r="Q23" s="74">
        <f t="shared" si="4"/>
        <v>0</v>
      </c>
      <c r="R23" s="75">
        <f t="shared" si="5"/>
        <v>0</v>
      </c>
      <c r="S23" s="76">
        <f t="shared" si="6"/>
        <v>0</v>
      </c>
      <c r="T23" s="75">
        <f t="shared" si="7"/>
        <v>0</v>
      </c>
      <c r="U23" s="76">
        <f t="shared" si="8"/>
        <v>0.034</v>
      </c>
      <c r="V23" s="75">
        <f t="shared" si="9"/>
        <v>0.003438374033508797</v>
      </c>
      <c r="W23" s="77">
        <v>133141</v>
      </c>
      <c r="X23" s="77">
        <v>0</v>
      </c>
      <c r="Y23" s="73">
        <v>0</v>
      </c>
      <c r="Z23" s="74">
        <f t="shared" si="10"/>
        <v>0.034</v>
      </c>
      <c r="AA23" s="75">
        <f t="shared" si="11"/>
        <v>0.0034</v>
      </c>
      <c r="AB23" s="74">
        <f t="shared" si="12"/>
        <v>0</v>
      </c>
      <c r="AC23" s="75">
        <f t="shared" si="13"/>
        <v>0</v>
      </c>
      <c r="AD23" s="74">
        <f t="shared" si="14"/>
        <v>0</v>
      </c>
      <c r="AE23" s="75">
        <f t="shared" si="15"/>
        <v>0</v>
      </c>
      <c r="AF23" s="78">
        <f t="shared" si="16"/>
        <v>133141</v>
      </c>
      <c r="AG23" s="80">
        <f t="shared" si="17"/>
        <v>0</v>
      </c>
      <c r="AH23" s="80">
        <f t="shared" si="18"/>
        <v>0</v>
      </c>
      <c r="AI23" s="81"/>
      <c r="AJ23" s="82">
        <f t="shared" si="19"/>
        <v>0</v>
      </c>
      <c r="AK23" s="82">
        <f t="shared" si="20"/>
        <v>0.0134</v>
      </c>
      <c r="AL23" s="83">
        <f t="shared" si="21"/>
        <v>0.09851643346523957</v>
      </c>
      <c r="AM23" s="83">
        <f t="shared" si="22"/>
        <v>0</v>
      </c>
      <c r="AN23" s="83">
        <f t="shared" si="23"/>
        <v>0.13</v>
      </c>
      <c r="AO23" s="83"/>
      <c r="AP23" s="82">
        <f t="shared" si="24"/>
        <v>0</v>
      </c>
      <c r="AQ23" s="82">
        <f t="shared" si="25"/>
        <v>0</v>
      </c>
      <c r="AR23" s="83">
        <f t="shared" si="26"/>
        <v>0</v>
      </c>
      <c r="AS23" s="83">
        <f t="shared" si="27"/>
        <v>0</v>
      </c>
      <c r="AT23" s="83">
        <f t="shared" si="28"/>
        <v>0</v>
      </c>
      <c r="AU23" s="81"/>
      <c r="AV23" s="82">
        <f t="shared" si="29"/>
        <v>0</v>
      </c>
      <c r="AW23" s="82">
        <f t="shared" si="30"/>
        <v>0.0134</v>
      </c>
      <c r="AY23" s="48"/>
      <c r="BC23" s="106"/>
      <c r="BD23" s="107"/>
      <c r="BE23" s="106"/>
      <c r="BF23" s="107"/>
      <c r="BL23" s="86"/>
      <c r="BM23" s="87"/>
      <c r="BY23" s="95"/>
      <c r="BZ23" s="95"/>
      <c r="CA23" s="111"/>
      <c r="CB23" s="111"/>
      <c r="CE23" s="109"/>
      <c r="CF23" s="110"/>
      <c r="CG23" s="113"/>
      <c r="CH23" s="113"/>
    </row>
    <row r="24" spans="1:86" ht="12.75">
      <c r="A24" s="64">
        <v>41631</v>
      </c>
      <c r="B24" s="64">
        <v>41634</v>
      </c>
      <c r="C24" s="115" t="s">
        <v>274</v>
      </c>
      <c r="D24" s="49" t="s">
        <v>282</v>
      </c>
      <c r="E24" s="103">
        <v>41608</v>
      </c>
      <c r="F24" s="41" t="s">
        <v>275</v>
      </c>
      <c r="G24" s="86">
        <v>10466043.57</v>
      </c>
      <c r="H24" s="108">
        <v>1145643.476</v>
      </c>
      <c r="I24" s="47">
        <v>0</v>
      </c>
      <c r="J24" s="43">
        <v>0</v>
      </c>
      <c r="K24" s="44">
        <f>IF(AG24="y",ROUNDUP(I24/H24,4),ROUNDUP(I24/H24,3))</f>
        <v>0</v>
      </c>
      <c r="L24" s="66">
        <f>ROUND(I24/G24,4)</f>
        <v>0</v>
      </c>
      <c r="M24" s="47">
        <v>0</v>
      </c>
      <c r="N24" s="44">
        <f t="shared" si="2"/>
        <v>0</v>
      </c>
      <c r="O24" s="66">
        <f>ROUND(M24/G24,4)</f>
        <v>0</v>
      </c>
      <c r="P24" s="43">
        <v>0</v>
      </c>
      <c r="Q24" s="44">
        <f t="shared" si="4"/>
        <v>0</v>
      </c>
      <c r="R24" s="66">
        <f>ROUND(P24/G24,4)</f>
        <v>0</v>
      </c>
      <c r="S24" s="46">
        <f>N24+Q24</f>
        <v>0</v>
      </c>
      <c r="T24" s="66">
        <f>O24+R24</f>
        <v>0</v>
      </c>
      <c r="U24" s="46">
        <f>K24+N24+Q24</f>
        <v>0</v>
      </c>
      <c r="V24" s="66">
        <f>(I24+M24+P24)/G24</f>
        <v>0</v>
      </c>
      <c r="W24" s="47">
        <v>0</v>
      </c>
      <c r="X24" s="47">
        <v>0</v>
      </c>
      <c r="Y24" s="43">
        <v>0</v>
      </c>
      <c r="Z24" s="44">
        <f>IF($AG24="y",ROUNDUP(W24/$H24,4),ROUNDUP(W24/$H24,3))</f>
        <v>0</v>
      </c>
      <c r="AA24" s="66">
        <f>ROUND(W24/G24,4)</f>
        <v>0</v>
      </c>
      <c r="AB24" s="44">
        <f>IF($AG24="y",ROUNDUP(X24/$H24,4),ROUNDUP(X24/$H24,3))</f>
        <v>0</v>
      </c>
      <c r="AC24" s="66">
        <f>ROUND(X24/G24,4)</f>
        <v>0</v>
      </c>
      <c r="AD24" s="44">
        <f>IF($AG24="y",ROUNDUP(Y24/$H24,4),ROUNDUP(Y24/$H24,3))</f>
        <v>0</v>
      </c>
      <c r="AE24" s="66">
        <f>ROUND(Y24/G24,4)</f>
        <v>0</v>
      </c>
      <c r="AF24" s="67">
        <f>+I24+M24+P24</f>
        <v>0</v>
      </c>
      <c r="AG24" s="68">
        <f>tef(C24)</f>
        <v>0</v>
      </c>
      <c r="AH24" s="68">
        <f>tef_CE(C24)</f>
        <v>0</v>
      </c>
      <c r="AI24" s="69"/>
      <c r="AJ24" s="70">
        <f>IF(L24-0.01&lt;0,0,L24-0.01)</f>
        <v>0</v>
      </c>
      <c r="AK24" s="70">
        <f>IF(L24=0,0,(L24+0.01))</f>
        <v>0</v>
      </c>
      <c r="AL24" s="71">
        <f>IF(L24=0,0,($G24*0.01)/$H24)</f>
        <v>0</v>
      </c>
      <c r="AM24" s="71">
        <f>IF(K24-AL24&lt;0,0,ROUND(K24-AL24,2))</f>
        <v>0</v>
      </c>
      <c r="AN24" s="71">
        <f>ROUND(K24+AL24,2)</f>
        <v>0</v>
      </c>
      <c r="AO24" s="71"/>
      <c r="AP24" s="70">
        <f>IF(T24-0.01&lt;0,0,T24-0.01)</f>
        <v>0</v>
      </c>
      <c r="AQ24" s="70">
        <f>IF(T24=0,0,(T24+0.01))</f>
        <v>0</v>
      </c>
      <c r="AR24" s="71">
        <f>IF(T24=0,0,(G24*0.01)/H24)</f>
        <v>0</v>
      </c>
      <c r="AS24" s="71">
        <f>IF(S24-AR24&lt;0,0,S24-AR24)</f>
        <v>0</v>
      </c>
      <c r="AT24" s="71">
        <f>S24+AR24</f>
        <v>0</v>
      </c>
      <c r="AU24" s="63"/>
      <c r="AV24" s="70">
        <f>AJ24+AP24</f>
        <v>0</v>
      </c>
      <c r="AW24" s="70">
        <f>AK24+AQ24</f>
        <v>0</v>
      </c>
      <c r="AY24" s="48"/>
      <c r="BC24" s="106"/>
      <c r="BD24" s="107"/>
      <c r="BE24" s="106"/>
      <c r="BF24" s="107"/>
      <c r="BL24" s="86"/>
      <c r="BM24" s="87"/>
      <c r="BY24" s="95"/>
      <c r="BZ24" s="95"/>
      <c r="CA24" s="111"/>
      <c r="CB24" s="111"/>
      <c r="CE24" s="86"/>
      <c r="CF24" s="108"/>
      <c r="CG24" s="113"/>
      <c r="CH24" s="113"/>
    </row>
    <row r="25" spans="1:86" ht="12.75">
      <c r="A25" s="79">
        <v>41634</v>
      </c>
      <c r="B25" s="79">
        <v>41638</v>
      </c>
      <c r="C25" s="114" t="s">
        <v>42</v>
      </c>
      <c r="D25" s="72" t="s">
        <v>157</v>
      </c>
      <c r="E25" s="102">
        <v>41608</v>
      </c>
      <c r="F25" s="98" t="s">
        <v>67</v>
      </c>
      <c r="G25" s="109">
        <v>5158728980.2300005</v>
      </c>
      <c r="H25" s="110">
        <v>239344122.46899998</v>
      </c>
      <c r="I25" s="77">
        <v>0</v>
      </c>
      <c r="J25" s="43">
        <v>0</v>
      </c>
      <c r="K25" s="74">
        <f t="shared" si="0"/>
        <v>0</v>
      </c>
      <c r="L25" s="75">
        <f t="shared" si="1"/>
        <v>0</v>
      </c>
      <c r="M25" s="77">
        <v>18447587</v>
      </c>
      <c r="N25" s="74">
        <f t="shared" si="2"/>
        <v>0.078</v>
      </c>
      <c r="O25" s="75">
        <f t="shared" si="3"/>
        <v>0.0036</v>
      </c>
      <c r="P25" s="73">
        <v>313170104</v>
      </c>
      <c r="Q25" s="74">
        <f t="shared" si="4"/>
        <v>1.309</v>
      </c>
      <c r="R25" s="75">
        <f t="shared" si="5"/>
        <v>0.0607</v>
      </c>
      <c r="S25" s="76">
        <f t="shared" si="6"/>
        <v>1.387</v>
      </c>
      <c r="T25" s="75">
        <f t="shared" si="7"/>
        <v>0.0643</v>
      </c>
      <c r="U25" s="76">
        <f t="shared" si="8"/>
        <v>1.387</v>
      </c>
      <c r="V25" s="75">
        <f t="shared" si="9"/>
        <v>0.06428282863295813</v>
      </c>
      <c r="W25" s="77">
        <v>0</v>
      </c>
      <c r="X25" s="77">
        <v>0</v>
      </c>
      <c r="Y25" s="73">
        <v>0</v>
      </c>
      <c r="Z25" s="74">
        <f t="shared" si="10"/>
        <v>0</v>
      </c>
      <c r="AA25" s="75">
        <f t="shared" si="11"/>
        <v>0</v>
      </c>
      <c r="AB25" s="74">
        <f t="shared" si="12"/>
        <v>0</v>
      </c>
      <c r="AC25" s="75">
        <f t="shared" si="13"/>
        <v>0</v>
      </c>
      <c r="AD25" s="74">
        <f t="shared" si="14"/>
        <v>0</v>
      </c>
      <c r="AE25" s="75">
        <f t="shared" si="15"/>
        <v>0</v>
      </c>
      <c r="AF25" s="78">
        <f t="shared" si="16"/>
        <v>331617691</v>
      </c>
      <c r="AG25" s="80">
        <f t="shared" si="17"/>
        <v>0</v>
      </c>
      <c r="AH25" s="80">
        <f t="shared" si="18"/>
        <v>0</v>
      </c>
      <c r="AI25" s="81"/>
      <c r="AJ25" s="82">
        <f t="shared" si="19"/>
        <v>0</v>
      </c>
      <c r="AK25" s="82">
        <f t="shared" si="20"/>
        <v>0</v>
      </c>
      <c r="AL25" s="83">
        <f t="shared" si="21"/>
        <v>0</v>
      </c>
      <c r="AM25" s="83">
        <f t="shared" si="22"/>
        <v>0</v>
      </c>
      <c r="AN25" s="83">
        <f t="shared" si="23"/>
        <v>0</v>
      </c>
      <c r="AO25" s="83"/>
      <c r="AP25" s="82">
        <f t="shared" si="24"/>
        <v>0.054299999999999994</v>
      </c>
      <c r="AQ25" s="82">
        <f t="shared" si="25"/>
        <v>0.07429999999999999</v>
      </c>
      <c r="AR25" s="83">
        <f t="shared" si="26"/>
        <v>0.21553606276244208</v>
      </c>
      <c r="AS25" s="83">
        <f t="shared" si="27"/>
        <v>1.171463937237558</v>
      </c>
      <c r="AT25" s="83">
        <f t="shared" si="28"/>
        <v>1.602536062762442</v>
      </c>
      <c r="AU25" s="81"/>
      <c r="AV25" s="82">
        <f t="shared" si="29"/>
        <v>0.054299999999999994</v>
      </c>
      <c r="AW25" s="82">
        <f t="shared" si="30"/>
        <v>0.07429999999999999</v>
      </c>
      <c r="AY25" s="48"/>
      <c r="BC25" s="106"/>
      <c r="BD25" s="107"/>
      <c r="BE25" s="106"/>
      <c r="BF25" s="107"/>
      <c r="BL25" s="86"/>
      <c r="BM25" s="87"/>
      <c r="BY25" s="95"/>
      <c r="BZ25" s="95"/>
      <c r="CA25" s="111"/>
      <c r="CB25" s="111"/>
      <c r="CE25" s="109"/>
      <c r="CF25" s="110"/>
      <c r="CG25" s="113"/>
      <c r="CH25" s="113"/>
    </row>
    <row r="26" spans="1:86" ht="12.75">
      <c r="A26" s="64">
        <v>41614</v>
      </c>
      <c r="B26" s="64">
        <v>41618</v>
      </c>
      <c r="C26" s="115" t="s">
        <v>103</v>
      </c>
      <c r="D26" s="39" t="s">
        <v>158</v>
      </c>
      <c r="E26" s="103">
        <v>41394</v>
      </c>
      <c r="F26" s="41" t="s">
        <v>104</v>
      </c>
      <c r="G26" s="86">
        <v>2529976710.7099996</v>
      </c>
      <c r="H26" s="108">
        <v>61136945.054</v>
      </c>
      <c r="I26" s="47">
        <v>3070134</v>
      </c>
      <c r="J26" s="43">
        <v>0</v>
      </c>
      <c r="K26" s="44">
        <f t="shared" si="0"/>
        <v>0.051000000000000004</v>
      </c>
      <c r="L26" s="66">
        <f t="shared" si="1"/>
        <v>0.0012</v>
      </c>
      <c r="M26" s="47">
        <v>20945763</v>
      </c>
      <c r="N26" s="44">
        <f t="shared" si="2"/>
        <v>0.343</v>
      </c>
      <c r="O26" s="66">
        <f t="shared" si="3"/>
        <v>0.0083</v>
      </c>
      <c r="P26" s="43">
        <v>12788706</v>
      </c>
      <c r="Q26" s="44">
        <f t="shared" si="4"/>
        <v>0.21</v>
      </c>
      <c r="R26" s="66">
        <f t="shared" si="5"/>
        <v>0.0051</v>
      </c>
      <c r="S26" s="46">
        <f t="shared" si="6"/>
        <v>0.553</v>
      </c>
      <c r="T26" s="66">
        <f t="shared" si="7"/>
        <v>0.0134</v>
      </c>
      <c r="U26" s="46">
        <f t="shared" si="8"/>
        <v>0.604</v>
      </c>
      <c r="V26" s="66">
        <f t="shared" si="9"/>
        <v>0.014547407825612492</v>
      </c>
      <c r="W26" s="47">
        <v>3070134</v>
      </c>
      <c r="X26" s="47">
        <v>18447587</v>
      </c>
      <c r="Y26" s="43">
        <v>313170104</v>
      </c>
      <c r="Z26" s="44">
        <f t="shared" si="10"/>
        <v>0.051000000000000004</v>
      </c>
      <c r="AA26" s="66">
        <f t="shared" si="11"/>
        <v>0.0012</v>
      </c>
      <c r="AB26" s="44">
        <f t="shared" si="12"/>
        <v>0.302</v>
      </c>
      <c r="AC26" s="66">
        <f t="shared" si="13"/>
        <v>0.0073</v>
      </c>
      <c r="AD26" s="44">
        <f t="shared" si="14"/>
        <v>5.123</v>
      </c>
      <c r="AE26" s="66">
        <f t="shared" si="15"/>
        <v>0.1238</v>
      </c>
      <c r="AF26" s="67">
        <f t="shared" si="16"/>
        <v>36804603</v>
      </c>
      <c r="AG26" s="68">
        <f t="shared" si="17"/>
        <v>0</v>
      </c>
      <c r="AH26" s="68">
        <f t="shared" si="18"/>
        <v>0</v>
      </c>
      <c r="AI26" s="69"/>
      <c r="AJ26" s="70">
        <f t="shared" si="19"/>
        <v>0</v>
      </c>
      <c r="AK26" s="70">
        <f t="shared" si="20"/>
        <v>0.0112</v>
      </c>
      <c r="AL26" s="71">
        <f t="shared" si="21"/>
        <v>0.41382125136860615</v>
      </c>
      <c r="AM26" s="71">
        <f t="shared" si="22"/>
        <v>0</v>
      </c>
      <c r="AN26" s="71">
        <f t="shared" si="23"/>
        <v>0.46</v>
      </c>
      <c r="AO26" s="71"/>
      <c r="AP26" s="70">
        <f t="shared" si="24"/>
        <v>0.0034000000000000002</v>
      </c>
      <c r="AQ26" s="70">
        <f t="shared" si="25"/>
        <v>0.0234</v>
      </c>
      <c r="AR26" s="71">
        <f t="shared" si="26"/>
        <v>0.41382125136860615</v>
      </c>
      <c r="AS26" s="71">
        <f t="shared" si="27"/>
        <v>0.1391787486313939</v>
      </c>
      <c r="AT26" s="71">
        <f t="shared" si="28"/>
        <v>0.9668212513686062</v>
      </c>
      <c r="AU26" s="63"/>
      <c r="AV26" s="70">
        <f t="shared" si="29"/>
        <v>0.0034000000000000002</v>
      </c>
      <c r="AW26" s="70">
        <f t="shared" si="30"/>
        <v>0.0346</v>
      </c>
      <c r="AY26" s="48"/>
      <c r="BC26" s="106"/>
      <c r="BD26" s="107"/>
      <c r="BE26" s="106"/>
      <c r="BF26" s="107"/>
      <c r="BL26" s="86"/>
      <c r="BM26" s="87"/>
      <c r="BY26" s="95"/>
      <c r="BZ26" s="95"/>
      <c r="CA26" s="111"/>
      <c r="CB26" s="111"/>
      <c r="CE26" s="86"/>
      <c r="CF26" s="108"/>
      <c r="CG26" s="113"/>
      <c r="CH26" s="113"/>
    </row>
    <row r="27" spans="1:86" ht="12.75">
      <c r="A27" s="79">
        <v>41627</v>
      </c>
      <c r="B27" s="79">
        <v>41634</v>
      </c>
      <c r="C27" s="114" t="s">
        <v>43</v>
      </c>
      <c r="D27" s="72" t="s">
        <v>159</v>
      </c>
      <c r="E27" s="102">
        <v>41455</v>
      </c>
      <c r="F27" s="98" t="s">
        <v>71</v>
      </c>
      <c r="G27" s="109">
        <v>216583340.32</v>
      </c>
      <c r="H27" s="110">
        <v>8424314.756</v>
      </c>
      <c r="I27" s="77">
        <v>2369449</v>
      </c>
      <c r="J27" s="43">
        <v>0</v>
      </c>
      <c r="K27" s="74">
        <f t="shared" si="0"/>
        <v>0.28200000000000003</v>
      </c>
      <c r="L27" s="75">
        <f t="shared" si="1"/>
        <v>0.0109</v>
      </c>
      <c r="M27" s="77">
        <v>0</v>
      </c>
      <c r="N27" s="74">
        <f t="shared" si="2"/>
        <v>0</v>
      </c>
      <c r="O27" s="75">
        <f t="shared" si="3"/>
        <v>0</v>
      </c>
      <c r="P27" s="73">
        <v>0</v>
      </c>
      <c r="Q27" s="74">
        <f t="shared" si="4"/>
        <v>0</v>
      </c>
      <c r="R27" s="75">
        <f t="shared" si="5"/>
        <v>0</v>
      </c>
      <c r="S27" s="76">
        <f t="shared" si="6"/>
        <v>0</v>
      </c>
      <c r="T27" s="75">
        <f t="shared" si="7"/>
        <v>0</v>
      </c>
      <c r="U27" s="76">
        <f t="shared" si="8"/>
        <v>0.28200000000000003</v>
      </c>
      <c r="V27" s="75">
        <f t="shared" si="9"/>
        <v>0.010940125849472817</v>
      </c>
      <c r="W27" s="77">
        <v>0</v>
      </c>
      <c r="X27" s="77">
        <v>0</v>
      </c>
      <c r="Y27" s="73">
        <v>0</v>
      </c>
      <c r="Z27" s="74">
        <f t="shared" si="10"/>
        <v>0</v>
      </c>
      <c r="AA27" s="75">
        <f t="shared" si="11"/>
        <v>0</v>
      </c>
      <c r="AB27" s="74">
        <f t="shared" si="12"/>
        <v>0</v>
      </c>
      <c r="AC27" s="75">
        <f t="shared" si="13"/>
        <v>0</v>
      </c>
      <c r="AD27" s="74">
        <f t="shared" si="14"/>
        <v>0</v>
      </c>
      <c r="AE27" s="75">
        <f t="shared" si="15"/>
        <v>0</v>
      </c>
      <c r="AF27" s="78">
        <f t="shared" si="16"/>
        <v>2369449</v>
      </c>
      <c r="AG27" s="80">
        <f t="shared" si="17"/>
        <v>0</v>
      </c>
      <c r="AH27" s="80">
        <f t="shared" si="18"/>
        <v>0</v>
      </c>
      <c r="AI27" s="81"/>
      <c r="AJ27" s="82">
        <f t="shared" si="19"/>
        <v>0.0008999999999999998</v>
      </c>
      <c r="AK27" s="82">
        <f t="shared" si="20"/>
        <v>0.020900000000000002</v>
      </c>
      <c r="AL27" s="83">
        <f t="shared" si="21"/>
        <v>0.25709312459597283</v>
      </c>
      <c r="AM27" s="83">
        <f t="shared" si="22"/>
        <v>0.02</v>
      </c>
      <c r="AN27" s="83">
        <f t="shared" si="23"/>
        <v>0.54</v>
      </c>
      <c r="AO27" s="83"/>
      <c r="AP27" s="82">
        <f t="shared" si="24"/>
        <v>0</v>
      </c>
      <c r="AQ27" s="82">
        <f t="shared" si="25"/>
        <v>0</v>
      </c>
      <c r="AR27" s="83">
        <f t="shared" si="26"/>
        <v>0</v>
      </c>
      <c r="AS27" s="83">
        <f t="shared" si="27"/>
        <v>0</v>
      </c>
      <c r="AT27" s="83">
        <f t="shared" si="28"/>
        <v>0</v>
      </c>
      <c r="AU27" s="81"/>
      <c r="AV27" s="82">
        <f t="shared" si="29"/>
        <v>0.0008999999999999998</v>
      </c>
      <c r="AW27" s="82">
        <f t="shared" si="30"/>
        <v>0.020900000000000002</v>
      </c>
      <c r="AY27" s="48"/>
      <c r="BC27" s="106"/>
      <c r="BD27" s="107"/>
      <c r="BE27" s="106"/>
      <c r="BF27" s="107"/>
      <c r="BL27" s="86"/>
      <c r="BM27" s="87"/>
      <c r="BY27" s="95"/>
      <c r="BZ27" s="95"/>
      <c r="CA27" s="111"/>
      <c r="CB27" s="111"/>
      <c r="CE27" s="109"/>
      <c r="CF27" s="110"/>
      <c r="CG27" s="113"/>
      <c r="CH27" s="113"/>
    </row>
    <row r="28" spans="1:86" ht="12.75">
      <c r="A28" s="64">
        <v>41635</v>
      </c>
      <c r="B28" s="64">
        <v>41639</v>
      </c>
      <c r="C28" s="115" t="s">
        <v>110</v>
      </c>
      <c r="D28" s="39" t="s">
        <v>251</v>
      </c>
      <c r="E28" s="103">
        <v>41333</v>
      </c>
      <c r="F28" s="41" t="s">
        <v>79</v>
      </c>
      <c r="G28" s="86">
        <v>957778903.3599999</v>
      </c>
      <c r="H28" s="108">
        <v>106600307.66600001</v>
      </c>
      <c r="I28" s="47">
        <v>0</v>
      </c>
      <c r="J28" s="43">
        <v>0</v>
      </c>
      <c r="K28" s="44">
        <f t="shared" si="0"/>
        <v>0</v>
      </c>
      <c r="L28" s="66">
        <f t="shared" si="1"/>
        <v>0</v>
      </c>
      <c r="M28" s="47">
        <v>0</v>
      </c>
      <c r="N28" s="44">
        <f t="shared" si="2"/>
        <v>0</v>
      </c>
      <c r="O28" s="66">
        <f t="shared" si="3"/>
        <v>0</v>
      </c>
      <c r="P28" s="43">
        <v>0</v>
      </c>
      <c r="Q28" s="44">
        <f t="shared" si="4"/>
        <v>0</v>
      </c>
      <c r="R28" s="66">
        <f t="shared" si="5"/>
        <v>0</v>
      </c>
      <c r="S28" s="46">
        <f t="shared" si="6"/>
        <v>0</v>
      </c>
      <c r="T28" s="66">
        <f t="shared" si="7"/>
        <v>0</v>
      </c>
      <c r="U28" s="46">
        <f t="shared" si="8"/>
        <v>0</v>
      </c>
      <c r="V28" s="66">
        <f t="shared" si="9"/>
        <v>0</v>
      </c>
      <c r="W28" s="47">
        <v>0</v>
      </c>
      <c r="X28" s="47">
        <v>0</v>
      </c>
      <c r="Y28" s="43">
        <v>0</v>
      </c>
      <c r="Z28" s="44">
        <f t="shared" si="10"/>
        <v>0</v>
      </c>
      <c r="AA28" s="66">
        <f t="shared" si="11"/>
        <v>0</v>
      </c>
      <c r="AB28" s="44">
        <f t="shared" si="12"/>
        <v>0</v>
      </c>
      <c r="AC28" s="66">
        <f t="shared" si="13"/>
        <v>0</v>
      </c>
      <c r="AD28" s="44">
        <f t="shared" si="14"/>
        <v>0</v>
      </c>
      <c r="AE28" s="66">
        <f t="shared" si="15"/>
        <v>0</v>
      </c>
      <c r="AF28" s="67">
        <f t="shared" si="16"/>
        <v>0</v>
      </c>
      <c r="AG28" s="68">
        <f t="shared" si="17"/>
        <v>0</v>
      </c>
      <c r="AH28" s="68">
        <f t="shared" si="18"/>
        <v>0</v>
      </c>
      <c r="AI28" s="69"/>
      <c r="AJ28" s="70">
        <f t="shared" si="19"/>
        <v>0</v>
      </c>
      <c r="AK28" s="70">
        <f t="shared" si="20"/>
        <v>0</v>
      </c>
      <c r="AL28" s="71">
        <f t="shared" si="21"/>
        <v>0</v>
      </c>
      <c r="AM28" s="71">
        <f t="shared" si="22"/>
        <v>0</v>
      </c>
      <c r="AN28" s="71">
        <f t="shared" si="23"/>
        <v>0</v>
      </c>
      <c r="AO28" s="71"/>
      <c r="AP28" s="70">
        <f t="shared" si="24"/>
        <v>0</v>
      </c>
      <c r="AQ28" s="70">
        <f t="shared" si="25"/>
        <v>0</v>
      </c>
      <c r="AR28" s="71">
        <f t="shared" si="26"/>
        <v>0</v>
      </c>
      <c r="AS28" s="71">
        <f t="shared" si="27"/>
        <v>0</v>
      </c>
      <c r="AT28" s="71">
        <f t="shared" si="28"/>
        <v>0</v>
      </c>
      <c r="AU28" s="63"/>
      <c r="AV28" s="70">
        <f t="shared" si="29"/>
        <v>0</v>
      </c>
      <c r="AW28" s="70">
        <f t="shared" si="30"/>
        <v>0</v>
      </c>
      <c r="AY28" s="48"/>
      <c r="BC28" s="106"/>
      <c r="BD28" s="107"/>
      <c r="BE28" s="106"/>
      <c r="BF28" s="107"/>
      <c r="BL28" s="86"/>
      <c r="BM28" s="87"/>
      <c r="BY28" s="95"/>
      <c r="BZ28" s="95"/>
      <c r="CA28" s="111"/>
      <c r="CB28" s="111"/>
      <c r="CE28" s="86"/>
      <c r="CF28" s="108"/>
      <c r="CG28" s="113"/>
      <c r="CH28" s="113"/>
    </row>
    <row r="29" spans="1:86" ht="12.75">
      <c r="A29" s="79">
        <v>41604</v>
      </c>
      <c r="B29" s="79">
        <v>41607</v>
      </c>
      <c r="C29" s="114" t="s">
        <v>44</v>
      </c>
      <c r="D29" s="72" t="s">
        <v>6</v>
      </c>
      <c r="E29" s="102">
        <v>41486</v>
      </c>
      <c r="F29" s="98" t="s">
        <v>194</v>
      </c>
      <c r="G29" s="109">
        <v>1280548277.8</v>
      </c>
      <c r="H29" s="110">
        <v>83866534.07900001</v>
      </c>
      <c r="I29" s="77">
        <v>0</v>
      </c>
      <c r="J29" s="43">
        <v>0</v>
      </c>
      <c r="K29" s="74">
        <f aca="true" t="shared" si="33" ref="K29:K82">IF(AG29="y",ROUNDUP(I29/H29,4),ROUNDUP(I29/H29,3))</f>
        <v>0</v>
      </c>
      <c r="L29" s="75">
        <f aca="true" t="shared" si="34" ref="L29:L82">ROUND(I29/G29,4)</f>
        <v>0</v>
      </c>
      <c r="M29" s="77">
        <v>0</v>
      </c>
      <c r="N29" s="74">
        <f t="shared" si="2"/>
        <v>0</v>
      </c>
      <c r="O29" s="75">
        <f aca="true" t="shared" si="35" ref="O29:O82">ROUND(M29/G29,4)</f>
        <v>0</v>
      </c>
      <c r="P29" s="73">
        <v>0</v>
      </c>
      <c r="Q29" s="74">
        <f t="shared" si="4"/>
        <v>0</v>
      </c>
      <c r="R29" s="75">
        <f aca="true" t="shared" si="36" ref="R29:R82">ROUND(P29/G29,4)</f>
        <v>0</v>
      </c>
      <c r="S29" s="76">
        <f aca="true" t="shared" si="37" ref="S29:S82">N29+Q29</f>
        <v>0</v>
      </c>
      <c r="T29" s="75">
        <f aca="true" t="shared" si="38" ref="T29:T82">O29+R29</f>
        <v>0</v>
      </c>
      <c r="U29" s="76">
        <f aca="true" t="shared" si="39" ref="U29:U82">K29+N29+Q29</f>
        <v>0</v>
      </c>
      <c r="V29" s="75">
        <f aca="true" t="shared" si="40" ref="V29:V82">(I29+M29+P29)/G29</f>
        <v>0</v>
      </c>
      <c r="W29" s="77">
        <v>0</v>
      </c>
      <c r="X29" s="77">
        <v>0</v>
      </c>
      <c r="Y29" s="73">
        <v>0</v>
      </c>
      <c r="Z29" s="74">
        <f aca="true" t="shared" si="41" ref="Z29:Z82">IF($AG29="y",ROUNDUP(W29/$H29,4),ROUNDUP(W29/$H29,3))</f>
        <v>0</v>
      </c>
      <c r="AA29" s="75">
        <f aca="true" t="shared" si="42" ref="AA29:AA55">ROUND(W29/G29,4)</f>
        <v>0</v>
      </c>
      <c r="AB29" s="74">
        <f aca="true" t="shared" si="43" ref="AB29:AB82">IF($AG29="y",ROUNDUP(X29/$H29,4),ROUNDUP(X29/$H29,3))</f>
        <v>0</v>
      </c>
      <c r="AC29" s="75">
        <f aca="true" t="shared" si="44" ref="AC29:AC55">ROUND(X29/G29,4)</f>
        <v>0</v>
      </c>
      <c r="AD29" s="74">
        <f aca="true" t="shared" si="45" ref="AD29:AD82">IF($AG29="y",ROUNDUP(Y29/$H29,4),ROUNDUP(Y29/$H29,3))</f>
        <v>0</v>
      </c>
      <c r="AE29" s="75">
        <f aca="true" t="shared" si="46" ref="AE29:AE55">ROUND(Y29/G29,4)</f>
        <v>0</v>
      </c>
      <c r="AF29" s="78">
        <f aca="true" t="shared" si="47" ref="AF29:AF82">+I29+M29+P29</f>
        <v>0</v>
      </c>
      <c r="AG29" s="80">
        <f aca="true" t="shared" si="48" ref="AG29:AG82">tef(C29)</f>
        <v>0</v>
      </c>
      <c r="AH29" s="80">
        <f aca="true" t="shared" si="49" ref="AH29:AH82">tef_CE(C29)</f>
        <v>0</v>
      </c>
      <c r="AI29" s="81"/>
      <c r="AJ29" s="82">
        <f aca="true" t="shared" si="50" ref="AJ29:AJ82">IF(L29-0.01&lt;0,0,L29-0.01)</f>
        <v>0</v>
      </c>
      <c r="AK29" s="82">
        <f aca="true" t="shared" si="51" ref="AK29:AK82">IF(L29=0,0,(L29+0.01))</f>
        <v>0</v>
      </c>
      <c r="AL29" s="83">
        <f aca="true" t="shared" si="52" ref="AL29:AL82">IF(L29=0,0,($G29*0.01)/$H29)</f>
        <v>0</v>
      </c>
      <c r="AM29" s="83">
        <f aca="true" t="shared" si="53" ref="AM29:AM76">IF(K29-AL29&lt;0,0,ROUND(K29-AL29,2))</f>
        <v>0</v>
      </c>
      <c r="AN29" s="83">
        <f aca="true" t="shared" si="54" ref="AN29:AN82">ROUND(K29+AL29,2)</f>
        <v>0</v>
      </c>
      <c r="AO29" s="83"/>
      <c r="AP29" s="82">
        <f aca="true" t="shared" si="55" ref="AP29:AP82">IF(T29-0.01&lt;0,0,T29-0.01)</f>
        <v>0</v>
      </c>
      <c r="AQ29" s="82">
        <f aca="true" t="shared" si="56" ref="AQ29:AQ82">IF(T29=0,0,(T29+0.01))</f>
        <v>0</v>
      </c>
      <c r="AR29" s="83">
        <f aca="true" t="shared" si="57" ref="AR29:AR55">IF(T29=0,0,(G29*0.01)/H29)</f>
        <v>0</v>
      </c>
      <c r="AS29" s="83">
        <f aca="true" t="shared" si="58" ref="AS29:AS76">IF(S29-AR29&lt;0,0,S29-AR29)</f>
        <v>0</v>
      </c>
      <c r="AT29" s="83">
        <f aca="true" t="shared" si="59" ref="AT29:AT82">S29+AR29</f>
        <v>0</v>
      </c>
      <c r="AU29" s="81"/>
      <c r="AV29" s="82">
        <f aca="true" t="shared" si="60" ref="AV29:AV82">AJ29+AP29</f>
        <v>0</v>
      </c>
      <c r="AW29" s="82">
        <f aca="true" t="shared" si="61" ref="AW29:AW82">AK29+AQ29</f>
        <v>0</v>
      </c>
      <c r="AY29" s="48"/>
      <c r="BC29" s="106"/>
      <c r="BD29" s="107"/>
      <c r="BE29" s="106"/>
      <c r="BF29" s="107"/>
      <c r="BL29" s="86"/>
      <c r="BM29" s="87"/>
      <c r="BY29" s="95"/>
      <c r="BZ29" s="95"/>
      <c r="CA29" s="111"/>
      <c r="CB29" s="111"/>
      <c r="CE29" s="109"/>
      <c r="CF29" s="110"/>
      <c r="CG29" s="113"/>
      <c r="CH29" s="113"/>
    </row>
    <row r="30" spans="1:86" ht="12.75">
      <c r="A30" s="64">
        <v>41631</v>
      </c>
      <c r="B30" s="64">
        <v>41634</v>
      </c>
      <c r="C30" s="115" t="s">
        <v>92</v>
      </c>
      <c r="D30" s="39" t="s">
        <v>161</v>
      </c>
      <c r="E30" s="103">
        <v>41517</v>
      </c>
      <c r="F30" s="41" t="s">
        <v>199</v>
      </c>
      <c r="G30" s="86">
        <v>23387780.580000002</v>
      </c>
      <c r="H30" s="108">
        <v>1172146</v>
      </c>
      <c r="I30" s="47">
        <v>82999</v>
      </c>
      <c r="J30" s="43">
        <v>0</v>
      </c>
      <c r="K30" s="44">
        <f t="shared" si="33"/>
        <v>0.07100000000000001</v>
      </c>
      <c r="L30" s="66">
        <f t="shared" si="34"/>
        <v>0.0035</v>
      </c>
      <c r="M30" s="47">
        <v>741485</v>
      </c>
      <c r="N30" s="44">
        <f t="shared" si="2"/>
        <v>0.633</v>
      </c>
      <c r="O30" s="66">
        <f t="shared" si="35"/>
        <v>0.0317</v>
      </c>
      <c r="P30" s="43">
        <v>866620</v>
      </c>
      <c r="Q30" s="44">
        <f t="shared" si="4"/>
        <v>0.74</v>
      </c>
      <c r="R30" s="66">
        <f t="shared" si="36"/>
        <v>0.0371</v>
      </c>
      <c r="S30" s="46">
        <f t="shared" si="37"/>
        <v>1.373</v>
      </c>
      <c r="T30" s="66">
        <f t="shared" si="38"/>
        <v>0.0688</v>
      </c>
      <c r="U30" s="46">
        <f t="shared" si="39"/>
        <v>1.444</v>
      </c>
      <c r="V30" s="66">
        <f t="shared" si="40"/>
        <v>0.07230716032311946</v>
      </c>
      <c r="W30" s="47">
        <v>0</v>
      </c>
      <c r="X30" s="47">
        <v>741485</v>
      </c>
      <c r="Y30" s="43">
        <v>866620</v>
      </c>
      <c r="Z30" s="44">
        <f t="shared" si="41"/>
        <v>0</v>
      </c>
      <c r="AA30" s="66">
        <f t="shared" si="42"/>
        <v>0</v>
      </c>
      <c r="AB30" s="44">
        <f t="shared" si="43"/>
        <v>0.633</v>
      </c>
      <c r="AC30" s="66">
        <f t="shared" si="44"/>
        <v>0.0317</v>
      </c>
      <c r="AD30" s="44">
        <f t="shared" si="45"/>
        <v>0.74</v>
      </c>
      <c r="AE30" s="66">
        <f t="shared" si="46"/>
        <v>0.0371</v>
      </c>
      <c r="AF30" s="67">
        <f t="shared" si="47"/>
        <v>1691104</v>
      </c>
      <c r="AG30" s="68">
        <f t="shared" si="48"/>
        <v>0</v>
      </c>
      <c r="AH30" s="68">
        <f t="shared" si="49"/>
        <v>0</v>
      </c>
      <c r="AI30" s="69"/>
      <c r="AJ30" s="70">
        <f t="shared" si="50"/>
        <v>0</v>
      </c>
      <c r="AK30" s="70">
        <f t="shared" si="51"/>
        <v>0.0135</v>
      </c>
      <c r="AL30" s="71">
        <f t="shared" si="52"/>
        <v>0.19952958573420038</v>
      </c>
      <c r="AM30" s="71">
        <f t="shared" si="53"/>
        <v>0</v>
      </c>
      <c r="AN30" s="71">
        <f t="shared" si="54"/>
        <v>0.27</v>
      </c>
      <c r="AO30" s="71"/>
      <c r="AP30" s="70">
        <f t="shared" si="55"/>
        <v>0.0588</v>
      </c>
      <c r="AQ30" s="70">
        <f t="shared" si="56"/>
        <v>0.0788</v>
      </c>
      <c r="AR30" s="71">
        <f t="shared" si="57"/>
        <v>0.19952958573420038</v>
      </c>
      <c r="AS30" s="71">
        <f t="shared" si="58"/>
        <v>1.1734704142657997</v>
      </c>
      <c r="AT30" s="71">
        <f t="shared" si="59"/>
        <v>1.5725295857342003</v>
      </c>
      <c r="AU30" s="63"/>
      <c r="AV30" s="70">
        <f t="shared" si="60"/>
        <v>0.0588</v>
      </c>
      <c r="AW30" s="70">
        <f t="shared" si="61"/>
        <v>0.0923</v>
      </c>
      <c r="AY30" s="48"/>
      <c r="BC30" s="106"/>
      <c r="BD30" s="107"/>
      <c r="BE30" s="106"/>
      <c r="BF30" s="107"/>
      <c r="BL30" s="86"/>
      <c r="BM30" s="87"/>
      <c r="BY30" s="95"/>
      <c r="BZ30" s="95"/>
      <c r="CA30" s="111"/>
      <c r="CB30" s="111"/>
      <c r="CE30" s="86"/>
      <c r="CF30" s="108"/>
      <c r="CG30" s="113"/>
      <c r="CH30" s="113"/>
    </row>
    <row r="31" spans="1:86" ht="12.75">
      <c r="A31" s="79">
        <v>41631</v>
      </c>
      <c r="B31" s="79">
        <v>41634</v>
      </c>
      <c r="C31" s="114" t="s">
        <v>277</v>
      </c>
      <c r="D31" s="100" t="s">
        <v>287</v>
      </c>
      <c r="E31" s="102">
        <v>41608</v>
      </c>
      <c r="F31" s="98" t="s">
        <v>276</v>
      </c>
      <c r="G31" s="109">
        <v>10068726.230000002</v>
      </c>
      <c r="H31" s="110">
        <v>909633.6319999999</v>
      </c>
      <c r="I31" s="77">
        <v>40925</v>
      </c>
      <c r="J31" s="43">
        <v>0</v>
      </c>
      <c r="K31" s="74">
        <f>IF(AG31="y",ROUNDUP(I31/H31,4),ROUNDUP(I31/H31,3))</f>
        <v>0.045</v>
      </c>
      <c r="L31" s="75">
        <f>ROUND(I31/G31,4)</f>
        <v>0.0041</v>
      </c>
      <c r="M31" s="77">
        <v>0</v>
      </c>
      <c r="N31" s="74">
        <f t="shared" si="2"/>
        <v>0</v>
      </c>
      <c r="O31" s="75">
        <f>ROUND(M31/G31,4)</f>
        <v>0</v>
      </c>
      <c r="P31" s="73">
        <v>0</v>
      </c>
      <c r="Q31" s="74">
        <f t="shared" si="4"/>
        <v>0</v>
      </c>
      <c r="R31" s="75">
        <f>ROUND(P31/G31,4)</f>
        <v>0</v>
      </c>
      <c r="S31" s="76">
        <f>N31+Q31</f>
        <v>0</v>
      </c>
      <c r="T31" s="75">
        <f>O31+R31</f>
        <v>0</v>
      </c>
      <c r="U31" s="76">
        <f>K31+N31+Q31</f>
        <v>0.045</v>
      </c>
      <c r="V31" s="75">
        <f>(I31+M31+P31)/G31</f>
        <v>0.00406456577179177</v>
      </c>
      <c r="W31" s="77">
        <v>0</v>
      </c>
      <c r="X31" s="77">
        <v>0</v>
      </c>
      <c r="Y31" s="73">
        <v>0</v>
      </c>
      <c r="Z31" s="74">
        <f>IF($AG31="y",ROUNDUP(W31/$H31,4),ROUNDUP(W31/$H31,3))</f>
        <v>0</v>
      </c>
      <c r="AA31" s="75">
        <f>ROUND(W31/G31,4)</f>
        <v>0</v>
      </c>
      <c r="AB31" s="74">
        <f>IF($AG31="y",ROUNDUP(X31/$H31,4),ROUNDUP(X31/$H31,3))</f>
        <v>0</v>
      </c>
      <c r="AC31" s="75">
        <f>ROUND(X31/G31,4)</f>
        <v>0</v>
      </c>
      <c r="AD31" s="74">
        <f>IF($AG31="y",ROUNDUP(Y31/$H31,4),ROUNDUP(Y31/$H31,3))</f>
        <v>0</v>
      </c>
      <c r="AE31" s="75">
        <f>ROUND(Y31/G31,4)</f>
        <v>0</v>
      </c>
      <c r="AF31" s="78">
        <f>+I31+M31+P31</f>
        <v>40925</v>
      </c>
      <c r="AG31" s="80">
        <f>tef(C31)</f>
        <v>0</v>
      </c>
      <c r="AH31" s="80">
        <f>tef_CE(C31)</f>
        <v>0</v>
      </c>
      <c r="AI31" s="81"/>
      <c r="AJ31" s="82">
        <f>IF(L31-0.01&lt;0,0,L31-0.01)</f>
        <v>0</v>
      </c>
      <c r="AK31" s="82">
        <f>IF(L31=0,0,(L31+0.01))</f>
        <v>0.014100000000000001</v>
      </c>
      <c r="AL31" s="83">
        <f>IF(L31=0,0,($G31*0.01)/$H31)</f>
        <v>0.11068990718672113</v>
      </c>
      <c r="AM31" s="83">
        <f>IF(K31-AL31&lt;0,0,ROUND(K31-AL31,2))</f>
        <v>0</v>
      </c>
      <c r="AN31" s="83">
        <f>ROUND(K31+AL31,2)</f>
        <v>0.16</v>
      </c>
      <c r="AO31" s="83"/>
      <c r="AP31" s="82">
        <f>IF(T31-0.01&lt;0,0,T31-0.01)</f>
        <v>0</v>
      </c>
      <c r="AQ31" s="82">
        <f>IF(T31=0,0,(T31+0.01))</f>
        <v>0</v>
      </c>
      <c r="AR31" s="83">
        <f>IF(T31=0,0,(G31*0.01)/H31)</f>
        <v>0</v>
      </c>
      <c r="AS31" s="83">
        <f>IF(S31-AR31&lt;0,0,S31-AR31)</f>
        <v>0</v>
      </c>
      <c r="AT31" s="83">
        <f>S31+AR31</f>
        <v>0</v>
      </c>
      <c r="AU31" s="81"/>
      <c r="AV31" s="82">
        <f>AJ31+AP31</f>
        <v>0</v>
      </c>
      <c r="AW31" s="82">
        <f>AK31+AQ31</f>
        <v>0.014100000000000001</v>
      </c>
      <c r="AY31" s="48"/>
      <c r="BC31" s="106"/>
      <c r="BD31" s="107"/>
      <c r="BE31" s="106"/>
      <c r="BF31" s="107"/>
      <c r="BL31" s="86"/>
      <c r="BM31" s="87"/>
      <c r="BY31" s="95"/>
      <c r="BZ31" s="95"/>
      <c r="CA31" s="111"/>
      <c r="CB31" s="111"/>
      <c r="CE31" s="109"/>
      <c r="CF31" s="110"/>
      <c r="CG31" s="113"/>
      <c r="CH31" s="113"/>
    </row>
    <row r="32" spans="1:86" ht="12.75">
      <c r="A32" s="64">
        <v>41631</v>
      </c>
      <c r="B32" s="64">
        <v>41634</v>
      </c>
      <c r="C32" s="115" t="s">
        <v>91</v>
      </c>
      <c r="D32" s="39" t="s">
        <v>162</v>
      </c>
      <c r="E32" s="103">
        <v>41517</v>
      </c>
      <c r="F32" s="41" t="s">
        <v>200</v>
      </c>
      <c r="G32" s="86">
        <v>22932823.04</v>
      </c>
      <c r="H32" s="108">
        <v>1589097.008</v>
      </c>
      <c r="I32" s="47">
        <v>88172</v>
      </c>
      <c r="J32" s="43">
        <v>0</v>
      </c>
      <c r="K32" s="44">
        <f t="shared" si="33"/>
        <v>0.056</v>
      </c>
      <c r="L32" s="66">
        <f t="shared" si="34"/>
        <v>0.0038</v>
      </c>
      <c r="M32" s="47">
        <v>0</v>
      </c>
      <c r="N32" s="44">
        <f t="shared" si="2"/>
        <v>0</v>
      </c>
      <c r="O32" s="66">
        <f t="shared" si="35"/>
        <v>0</v>
      </c>
      <c r="P32" s="43">
        <v>0</v>
      </c>
      <c r="Q32" s="44">
        <f t="shared" si="4"/>
        <v>0</v>
      </c>
      <c r="R32" s="66">
        <f t="shared" si="36"/>
        <v>0</v>
      </c>
      <c r="S32" s="46">
        <f t="shared" si="37"/>
        <v>0</v>
      </c>
      <c r="T32" s="66">
        <f t="shared" si="38"/>
        <v>0</v>
      </c>
      <c r="U32" s="46">
        <f t="shared" si="39"/>
        <v>0.056</v>
      </c>
      <c r="V32" s="66">
        <f t="shared" si="40"/>
        <v>0.003844794853481763</v>
      </c>
      <c r="W32" s="47">
        <v>46080</v>
      </c>
      <c r="X32" s="47">
        <v>0</v>
      </c>
      <c r="Y32" s="43">
        <v>0</v>
      </c>
      <c r="Z32" s="44">
        <f t="shared" si="41"/>
        <v>0.029</v>
      </c>
      <c r="AA32" s="66">
        <f t="shared" si="42"/>
        <v>0.002</v>
      </c>
      <c r="AB32" s="44">
        <f t="shared" si="43"/>
        <v>0</v>
      </c>
      <c r="AC32" s="66">
        <f t="shared" si="44"/>
        <v>0</v>
      </c>
      <c r="AD32" s="44">
        <f t="shared" si="45"/>
        <v>0</v>
      </c>
      <c r="AE32" s="66">
        <f t="shared" si="46"/>
        <v>0</v>
      </c>
      <c r="AF32" s="67">
        <f t="shared" si="47"/>
        <v>88172</v>
      </c>
      <c r="AG32" s="68">
        <f t="shared" si="48"/>
        <v>0</v>
      </c>
      <c r="AH32" s="68">
        <f t="shared" si="49"/>
        <v>0</v>
      </c>
      <c r="AI32" s="69"/>
      <c r="AJ32" s="70">
        <f t="shared" si="50"/>
        <v>0</v>
      </c>
      <c r="AK32" s="70">
        <f t="shared" si="51"/>
        <v>0.0138</v>
      </c>
      <c r="AL32" s="71">
        <f t="shared" si="52"/>
        <v>0.14431354992520382</v>
      </c>
      <c r="AM32" s="71">
        <f t="shared" si="53"/>
        <v>0</v>
      </c>
      <c r="AN32" s="71">
        <f t="shared" si="54"/>
        <v>0.2</v>
      </c>
      <c r="AO32" s="71"/>
      <c r="AP32" s="70">
        <f t="shared" si="55"/>
        <v>0</v>
      </c>
      <c r="AQ32" s="70">
        <f t="shared" si="56"/>
        <v>0</v>
      </c>
      <c r="AR32" s="71">
        <f t="shared" si="57"/>
        <v>0</v>
      </c>
      <c r="AS32" s="71">
        <f t="shared" si="58"/>
        <v>0</v>
      </c>
      <c r="AT32" s="71">
        <f t="shared" si="59"/>
        <v>0</v>
      </c>
      <c r="AU32" s="63"/>
      <c r="AV32" s="70">
        <f t="shared" si="60"/>
        <v>0</v>
      </c>
      <c r="AW32" s="70">
        <f t="shared" si="61"/>
        <v>0.0138</v>
      </c>
      <c r="AY32" s="48"/>
      <c r="BC32" s="106"/>
      <c r="BD32" s="107"/>
      <c r="BE32" s="106"/>
      <c r="BF32" s="107"/>
      <c r="BL32" s="86"/>
      <c r="BM32" s="87"/>
      <c r="BY32" s="95"/>
      <c r="BZ32" s="95"/>
      <c r="CA32" s="111"/>
      <c r="CB32" s="111"/>
      <c r="CE32" s="86"/>
      <c r="CF32" s="108"/>
      <c r="CG32" s="113"/>
      <c r="CH32" s="113"/>
    </row>
    <row r="33" spans="1:86" ht="12.75">
      <c r="A33" s="79">
        <v>41631</v>
      </c>
      <c r="B33" s="79">
        <v>41634</v>
      </c>
      <c r="C33" s="114" t="s">
        <v>45</v>
      </c>
      <c r="D33" s="72" t="s">
        <v>163</v>
      </c>
      <c r="E33" s="102">
        <v>41578</v>
      </c>
      <c r="F33" s="98" t="s">
        <v>13</v>
      </c>
      <c r="G33" s="109">
        <v>913673878.9399999</v>
      </c>
      <c r="H33" s="110">
        <v>75244616.72899999</v>
      </c>
      <c r="I33" s="77">
        <v>3845952</v>
      </c>
      <c r="J33" s="43">
        <v>0</v>
      </c>
      <c r="K33" s="74">
        <f t="shared" si="33"/>
        <v>0.052</v>
      </c>
      <c r="L33" s="75">
        <f t="shared" si="34"/>
        <v>0.0042</v>
      </c>
      <c r="M33" s="77">
        <v>0</v>
      </c>
      <c r="N33" s="74">
        <f t="shared" si="2"/>
        <v>0</v>
      </c>
      <c r="O33" s="75">
        <f t="shared" si="35"/>
        <v>0</v>
      </c>
      <c r="P33" s="73">
        <v>0</v>
      </c>
      <c r="Q33" s="74">
        <f t="shared" si="4"/>
        <v>0</v>
      </c>
      <c r="R33" s="75">
        <f t="shared" si="36"/>
        <v>0</v>
      </c>
      <c r="S33" s="76">
        <f t="shared" si="37"/>
        <v>0</v>
      </c>
      <c r="T33" s="75">
        <f t="shared" si="38"/>
        <v>0</v>
      </c>
      <c r="U33" s="76">
        <f t="shared" si="39"/>
        <v>0.052</v>
      </c>
      <c r="V33" s="75">
        <f t="shared" si="40"/>
        <v>0.004209326860106679</v>
      </c>
      <c r="W33" s="77">
        <v>3845952</v>
      </c>
      <c r="X33" s="77">
        <v>0</v>
      </c>
      <c r="Y33" s="73">
        <v>0</v>
      </c>
      <c r="Z33" s="74">
        <f t="shared" si="41"/>
        <v>0.052</v>
      </c>
      <c r="AA33" s="75">
        <f t="shared" si="42"/>
        <v>0.0042</v>
      </c>
      <c r="AB33" s="74">
        <f t="shared" si="43"/>
        <v>0</v>
      </c>
      <c r="AC33" s="75">
        <f t="shared" si="44"/>
        <v>0</v>
      </c>
      <c r="AD33" s="74">
        <f t="shared" si="45"/>
        <v>0</v>
      </c>
      <c r="AE33" s="75">
        <f t="shared" si="46"/>
        <v>0</v>
      </c>
      <c r="AF33" s="78">
        <f t="shared" si="47"/>
        <v>3845952</v>
      </c>
      <c r="AG33" s="80">
        <f t="shared" si="48"/>
        <v>0</v>
      </c>
      <c r="AH33" s="80">
        <f t="shared" si="49"/>
        <v>0</v>
      </c>
      <c r="AI33" s="81"/>
      <c r="AJ33" s="82">
        <f t="shared" si="50"/>
        <v>0</v>
      </c>
      <c r="AK33" s="82">
        <f t="shared" si="51"/>
        <v>0.0142</v>
      </c>
      <c r="AL33" s="83">
        <f t="shared" si="52"/>
        <v>0.12142714238690001</v>
      </c>
      <c r="AM33" s="83">
        <f t="shared" si="53"/>
        <v>0</v>
      </c>
      <c r="AN33" s="83">
        <f t="shared" si="54"/>
        <v>0.17</v>
      </c>
      <c r="AO33" s="83"/>
      <c r="AP33" s="82">
        <f t="shared" si="55"/>
        <v>0</v>
      </c>
      <c r="AQ33" s="82">
        <f t="shared" si="56"/>
        <v>0</v>
      </c>
      <c r="AR33" s="83">
        <f t="shared" si="57"/>
        <v>0</v>
      </c>
      <c r="AS33" s="83">
        <f t="shared" si="58"/>
        <v>0</v>
      </c>
      <c r="AT33" s="83">
        <f t="shared" si="59"/>
        <v>0</v>
      </c>
      <c r="AU33" s="81"/>
      <c r="AV33" s="82">
        <f t="shared" si="60"/>
        <v>0</v>
      </c>
      <c r="AW33" s="82">
        <f t="shared" si="61"/>
        <v>0.0142</v>
      </c>
      <c r="AY33" s="48"/>
      <c r="BC33" s="106"/>
      <c r="BD33" s="107"/>
      <c r="BE33" s="106"/>
      <c r="BF33" s="107"/>
      <c r="BL33" s="86"/>
      <c r="BM33" s="87"/>
      <c r="BY33" s="95"/>
      <c r="BZ33" s="95"/>
      <c r="CA33" s="111"/>
      <c r="CB33" s="111"/>
      <c r="CE33" s="109"/>
      <c r="CF33" s="110"/>
      <c r="CG33" s="113"/>
      <c r="CH33" s="113"/>
    </row>
    <row r="34" spans="1:86" ht="12.75">
      <c r="A34" s="64">
        <v>41631</v>
      </c>
      <c r="B34" s="64">
        <v>41634</v>
      </c>
      <c r="C34" s="115" t="s">
        <v>93</v>
      </c>
      <c r="D34" s="39" t="s">
        <v>253</v>
      </c>
      <c r="E34" s="103">
        <v>41517</v>
      </c>
      <c r="F34" s="41" t="s">
        <v>201</v>
      </c>
      <c r="G34" s="86">
        <v>20878604.060000002</v>
      </c>
      <c r="H34" s="108">
        <v>1351316.4479999999</v>
      </c>
      <c r="I34" s="47">
        <v>90481</v>
      </c>
      <c r="J34" s="43">
        <v>0</v>
      </c>
      <c r="K34" s="44">
        <f t="shared" si="33"/>
        <v>0.067</v>
      </c>
      <c r="L34" s="66">
        <f t="shared" si="34"/>
        <v>0.0043</v>
      </c>
      <c r="M34" s="47">
        <v>86750</v>
      </c>
      <c r="N34" s="44">
        <f t="shared" si="2"/>
        <v>0.065</v>
      </c>
      <c r="O34" s="66">
        <f t="shared" si="35"/>
        <v>0.0042</v>
      </c>
      <c r="P34" s="43">
        <v>544909</v>
      </c>
      <c r="Q34" s="44">
        <f t="shared" si="4"/>
        <v>0.404</v>
      </c>
      <c r="R34" s="66">
        <f t="shared" si="36"/>
        <v>0.0261</v>
      </c>
      <c r="S34" s="46">
        <f t="shared" si="37"/>
        <v>0.46900000000000003</v>
      </c>
      <c r="T34" s="66">
        <f t="shared" si="38"/>
        <v>0.0303</v>
      </c>
      <c r="U34" s="46">
        <f t="shared" si="39"/>
        <v>0.536</v>
      </c>
      <c r="V34" s="66">
        <f t="shared" si="40"/>
        <v>0.03458756140615274</v>
      </c>
      <c r="W34" s="47">
        <v>0</v>
      </c>
      <c r="X34" s="47">
        <v>86750</v>
      </c>
      <c r="Y34" s="43">
        <v>544909</v>
      </c>
      <c r="Z34" s="44">
        <f t="shared" si="41"/>
        <v>0</v>
      </c>
      <c r="AA34" s="66">
        <f t="shared" si="42"/>
        <v>0</v>
      </c>
      <c r="AB34" s="44">
        <f t="shared" si="43"/>
        <v>0.065</v>
      </c>
      <c r="AC34" s="66">
        <f t="shared" si="44"/>
        <v>0.0042</v>
      </c>
      <c r="AD34" s="44">
        <f t="shared" si="45"/>
        <v>0.404</v>
      </c>
      <c r="AE34" s="66">
        <f t="shared" si="46"/>
        <v>0.0261</v>
      </c>
      <c r="AF34" s="67">
        <f t="shared" si="47"/>
        <v>722140</v>
      </c>
      <c r="AG34" s="68">
        <f t="shared" si="48"/>
        <v>0</v>
      </c>
      <c r="AH34" s="68">
        <f t="shared" si="49"/>
        <v>0</v>
      </c>
      <c r="AI34" s="69"/>
      <c r="AJ34" s="70">
        <f t="shared" si="50"/>
        <v>0</v>
      </c>
      <c r="AK34" s="70">
        <f t="shared" si="51"/>
        <v>0.0143</v>
      </c>
      <c r="AL34" s="71">
        <f t="shared" si="52"/>
        <v>0.15450566069036706</v>
      </c>
      <c r="AM34" s="71">
        <f t="shared" si="53"/>
        <v>0</v>
      </c>
      <c r="AN34" s="71">
        <f t="shared" si="54"/>
        <v>0.22</v>
      </c>
      <c r="AO34" s="71"/>
      <c r="AP34" s="70">
        <f t="shared" si="55"/>
        <v>0.0203</v>
      </c>
      <c r="AQ34" s="70">
        <f t="shared" si="56"/>
        <v>0.0403</v>
      </c>
      <c r="AR34" s="71">
        <f t="shared" si="57"/>
        <v>0.15450566069036706</v>
      </c>
      <c r="AS34" s="71">
        <f t="shared" si="58"/>
        <v>0.314494339309633</v>
      </c>
      <c r="AT34" s="71">
        <f t="shared" si="59"/>
        <v>0.6235056606903671</v>
      </c>
      <c r="AU34" s="63"/>
      <c r="AV34" s="70">
        <f t="shared" si="60"/>
        <v>0.0203</v>
      </c>
      <c r="AW34" s="70">
        <f t="shared" si="61"/>
        <v>0.0546</v>
      </c>
      <c r="AY34" s="48"/>
      <c r="BC34" s="106"/>
      <c r="BD34" s="107"/>
      <c r="BE34" s="106"/>
      <c r="BF34" s="107"/>
      <c r="BL34" s="86"/>
      <c r="BM34" s="87"/>
      <c r="BY34" s="95"/>
      <c r="BZ34" s="95"/>
      <c r="CA34" s="111"/>
      <c r="CB34" s="111"/>
      <c r="CE34" s="86"/>
      <c r="CF34" s="108"/>
      <c r="CG34" s="113"/>
      <c r="CH34" s="113"/>
    </row>
    <row r="35" spans="1:86" ht="12.75">
      <c r="A35" s="79">
        <v>41631</v>
      </c>
      <c r="B35" s="79">
        <v>41634</v>
      </c>
      <c r="C35" s="114" t="s">
        <v>50</v>
      </c>
      <c r="D35" s="72" t="s">
        <v>164</v>
      </c>
      <c r="E35" s="102">
        <v>41517</v>
      </c>
      <c r="F35" s="98" t="s">
        <v>202</v>
      </c>
      <c r="G35" s="109">
        <v>1307159995.54</v>
      </c>
      <c r="H35" s="110">
        <v>21602149.598</v>
      </c>
      <c r="I35" s="77">
        <v>4334897</v>
      </c>
      <c r="J35" s="43">
        <v>0</v>
      </c>
      <c r="K35" s="74">
        <f t="shared" si="33"/>
        <v>0.201</v>
      </c>
      <c r="L35" s="75">
        <f t="shared" si="34"/>
        <v>0.0033</v>
      </c>
      <c r="M35" s="77">
        <v>40463455</v>
      </c>
      <c r="N35" s="74">
        <f t="shared" si="2"/>
        <v>1.8739999999999999</v>
      </c>
      <c r="O35" s="75">
        <f t="shared" si="35"/>
        <v>0.031</v>
      </c>
      <c r="P35" s="73">
        <v>89513095</v>
      </c>
      <c r="Q35" s="74">
        <f t="shared" si="4"/>
        <v>4.144</v>
      </c>
      <c r="R35" s="75">
        <f t="shared" si="36"/>
        <v>0.0685</v>
      </c>
      <c r="S35" s="76">
        <f t="shared" si="37"/>
        <v>6.018</v>
      </c>
      <c r="T35" s="75">
        <f t="shared" si="38"/>
        <v>0.0995</v>
      </c>
      <c r="U35" s="76">
        <f t="shared" si="39"/>
        <v>6.218999999999999</v>
      </c>
      <c r="V35" s="75">
        <f t="shared" si="40"/>
        <v>0.1027505794686707</v>
      </c>
      <c r="W35" s="77">
        <v>4334897</v>
      </c>
      <c r="X35" s="77">
        <v>40463455</v>
      </c>
      <c r="Y35" s="73">
        <v>89513095</v>
      </c>
      <c r="Z35" s="74">
        <f t="shared" si="41"/>
        <v>0.201</v>
      </c>
      <c r="AA35" s="75">
        <f t="shared" si="42"/>
        <v>0.0033</v>
      </c>
      <c r="AB35" s="74">
        <f t="shared" si="43"/>
        <v>1.8739999999999999</v>
      </c>
      <c r="AC35" s="75">
        <f t="shared" si="44"/>
        <v>0.031</v>
      </c>
      <c r="AD35" s="74">
        <f t="shared" si="45"/>
        <v>4.144</v>
      </c>
      <c r="AE35" s="75">
        <f t="shared" si="46"/>
        <v>0.0685</v>
      </c>
      <c r="AF35" s="78">
        <f t="shared" si="47"/>
        <v>134311447</v>
      </c>
      <c r="AG35" s="80">
        <f t="shared" si="48"/>
        <v>0</v>
      </c>
      <c r="AH35" s="80">
        <f t="shared" si="49"/>
        <v>0</v>
      </c>
      <c r="AI35" s="81"/>
      <c r="AJ35" s="82">
        <f t="shared" si="50"/>
        <v>0</v>
      </c>
      <c r="AK35" s="82">
        <f t="shared" si="51"/>
        <v>0.0133</v>
      </c>
      <c r="AL35" s="83">
        <f t="shared" si="52"/>
        <v>0.6051064453608919</v>
      </c>
      <c r="AM35" s="83">
        <f t="shared" si="53"/>
        <v>0</v>
      </c>
      <c r="AN35" s="83">
        <f t="shared" si="54"/>
        <v>0.81</v>
      </c>
      <c r="AO35" s="83"/>
      <c r="AP35" s="82">
        <f t="shared" si="55"/>
        <v>0.08950000000000001</v>
      </c>
      <c r="AQ35" s="82">
        <f t="shared" si="56"/>
        <v>0.1095</v>
      </c>
      <c r="AR35" s="83">
        <f t="shared" si="57"/>
        <v>0.6051064453608919</v>
      </c>
      <c r="AS35" s="83">
        <f t="shared" si="58"/>
        <v>5.412893554639108</v>
      </c>
      <c r="AT35" s="83">
        <f t="shared" si="59"/>
        <v>6.623106445360891</v>
      </c>
      <c r="AU35" s="81"/>
      <c r="AV35" s="82">
        <f t="shared" si="60"/>
        <v>0.08950000000000001</v>
      </c>
      <c r="AW35" s="82">
        <f t="shared" si="61"/>
        <v>0.12279999999999999</v>
      </c>
      <c r="AY35" s="48"/>
      <c r="BC35" s="106"/>
      <c r="BD35" s="107"/>
      <c r="BE35" s="106"/>
      <c r="BF35" s="107"/>
      <c r="BL35" s="86"/>
      <c r="BM35" s="87"/>
      <c r="BY35" s="95"/>
      <c r="BZ35" s="95"/>
      <c r="CA35" s="111"/>
      <c r="CB35" s="111"/>
      <c r="CE35" s="109"/>
      <c r="CF35" s="110"/>
      <c r="CG35" s="113"/>
      <c r="CH35" s="113"/>
    </row>
    <row r="36" spans="1:86" ht="12.75">
      <c r="A36" s="64">
        <v>41631</v>
      </c>
      <c r="B36" s="64">
        <v>41638</v>
      </c>
      <c r="C36" s="115" t="s">
        <v>46</v>
      </c>
      <c r="D36" s="39" t="s">
        <v>165</v>
      </c>
      <c r="E36" s="103">
        <v>41578</v>
      </c>
      <c r="F36" s="41" t="s">
        <v>80</v>
      </c>
      <c r="G36" s="86">
        <v>299422896.98</v>
      </c>
      <c r="H36" s="108">
        <v>23965844.291999996</v>
      </c>
      <c r="I36" s="47">
        <v>0</v>
      </c>
      <c r="J36" s="43">
        <v>0</v>
      </c>
      <c r="K36" s="44">
        <f t="shared" si="33"/>
        <v>0</v>
      </c>
      <c r="L36" s="66">
        <f t="shared" si="34"/>
        <v>0</v>
      </c>
      <c r="M36" s="47">
        <v>0</v>
      </c>
      <c r="N36" s="44">
        <f t="shared" si="2"/>
        <v>0</v>
      </c>
      <c r="O36" s="66">
        <f t="shared" si="35"/>
        <v>0</v>
      </c>
      <c r="P36" s="43">
        <v>0</v>
      </c>
      <c r="Q36" s="44">
        <f t="shared" si="4"/>
        <v>0</v>
      </c>
      <c r="R36" s="66">
        <f t="shared" si="36"/>
        <v>0</v>
      </c>
      <c r="S36" s="46">
        <f t="shared" si="37"/>
        <v>0</v>
      </c>
      <c r="T36" s="66">
        <f t="shared" si="38"/>
        <v>0</v>
      </c>
      <c r="U36" s="46">
        <f t="shared" si="39"/>
        <v>0</v>
      </c>
      <c r="V36" s="66">
        <f t="shared" si="40"/>
        <v>0</v>
      </c>
      <c r="W36" s="47">
        <v>0</v>
      </c>
      <c r="X36" s="47">
        <v>0</v>
      </c>
      <c r="Y36" s="43">
        <v>0</v>
      </c>
      <c r="Z36" s="44">
        <f t="shared" si="41"/>
        <v>0</v>
      </c>
      <c r="AA36" s="66">
        <f t="shared" si="42"/>
        <v>0</v>
      </c>
      <c r="AB36" s="44">
        <f t="shared" si="43"/>
        <v>0</v>
      </c>
      <c r="AC36" s="66">
        <f t="shared" si="44"/>
        <v>0</v>
      </c>
      <c r="AD36" s="44">
        <f t="shared" si="45"/>
        <v>0</v>
      </c>
      <c r="AE36" s="66">
        <f t="shared" si="46"/>
        <v>0</v>
      </c>
      <c r="AF36" s="67">
        <f t="shared" si="47"/>
        <v>0</v>
      </c>
      <c r="AG36" s="68">
        <f t="shared" si="48"/>
        <v>0</v>
      </c>
      <c r="AH36" s="68">
        <f t="shared" si="49"/>
        <v>0</v>
      </c>
      <c r="AI36" s="69"/>
      <c r="AJ36" s="70">
        <f t="shared" si="50"/>
        <v>0</v>
      </c>
      <c r="AK36" s="70">
        <f t="shared" si="51"/>
        <v>0</v>
      </c>
      <c r="AL36" s="71">
        <f t="shared" si="52"/>
        <v>0</v>
      </c>
      <c r="AM36" s="71">
        <f t="shared" si="53"/>
        <v>0</v>
      </c>
      <c r="AN36" s="71">
        <f t="shared" si="54"/>
        <v>0</v>
      </c>
      <c r="AO36" s="71"/>
      <c r="AP36" s="70">
        <f t="shared" si="55"/>
        <v>0</v>
      </c>
      <c r="AQ36" s="70">
        <f t="shared" si="56"/>
        <v>0</v>
      </c>
      <c r="AR36" s="71">
        <f t="shared" si="57"/>
        <v>0</v>
      </c>
      <c r="AS36" s="71">
        <f t="shared" si="58"/>
        <v>0</v>
      </c>
      <c r="AT36" s="71">
        <f t="shared" si="59"/>
        <v>0</v>
      </c>
      <c r="AU36" s="63"/>
      <c r="AV36" s="70">
        <f t="shared" si="60"/>
        <v>0</v>
      </c>
      <c r="AW36" s="70">
        <f t="shared" si="61"/>
        <v>0</v>
      </c>
      <c r="AY36" s="48"/>
      <c r="BC36" s="106"/>
      <c r="BD36" s="107"/>
      <c r="BE36" s="106"/>
      <c r="BF36" s="107"/>
      <c r="BL36" s="86"/>
      <c r="BM36" s="87"/>
      <c r="BY36" s="95"/>
      <c r="BZ36" s="95"/>
      <c r="CA36" s="111"/>
      <c r="CB36" s="111"/>
      <c r="CE36" s="86"/>
      <c r="CF36" s="108"/>
      <c r="CG36" s="113"/>
      <c r="CH36" s="113"/>
    </row>
    <row r="37" spans="1:86" ht="12.75">
      <c r="A37" s="79">
        <v>41631</v>
      </c>
      <c r="B37" s="79">
        <v>41634</v>
      </c>
      <c r="C37" s="114" t="s">
        <v>94</v>
      </c>
      <c r="D37" s="72" t="s">
        <v>166</v>
      </c>
      <c r="E37" s="102">
        <v>41517</v>
      </c>
      <c r="F37" s="98" t="s">
        <v>203</v>
      </c>
      <c r="G37" s="109">
        <v>22904343.63</v>
      </c>
      <c r="H37" s="110">
        <v>1104861.643</v>
      </c>
      <c r="I37" s="77">
        <v>0</v>
      </c>
      <c r="J37" s="43">
        <v>0</v>
      </c>
      <c r="K37" s="74">
        <f t="shared" si="33"/>
        <v>0</v>
      </c>
      <c r="L37" s="75">
        <f t="shared" si="34"/>
        <v>0</v>
      </c>
      <c r="M37" s="77">
        <v>1200780</v>
      </c>
      <c r="N37" s="74">
        <f t="shared" si="2"/>
        <v>1.087</v>
      </c>
      <c r="O37" s="75">
        <f t="shared" si="35"/>
        <v>0.0524</v>
      </c>
      <c r="P37" s="73">
        <v>588031</v>
      </c>
      <c r="Q37" s="74">
        <f t="shared" si="4"/>
        <v>0.533</v>
      </c>
      <c r="R37" s="75">
        <f t="shared" si="36"/>
        <v>0.0257</v>
      </c>
      <c r="S37" s="76">
        <f t="shared" si="37"/>
        <v>1.62</v>
      </c>
      <c r="T37" s="75">
        <f t="shared" si="38"/>
        <v>0.0781</v>
      </c>
      <c r="U37" s="76">
        <f t="shared" si="39"/>
        <v>1.62</v>
      </c>
      <c r="V37" s="75">
        <f t="shared" si="40"/>
        <v>0.07809920375351966</v>
      </c>
      <c r="W37" s="77">
        <v>0</v>
      </c>
      <c r="X37" s="77">
        <v>1200780</v>
      </c>
      <c r="Y37" s="73">
        <v>588031</v>
      </c>
      <c r="Z37" s="74">
        <f t="shared" si="41"/>
        <v>0</v>
      </c>
      <c r="AA37" s="75">
        <f t="shared" si="42"/>
        <v>0</v>
      </c>
      <c r="AB37" s="74">
        <f t="shared" si="43"/>
        <v>1.087</v>
      </c>
      <c r="AC37" s="75">
        <f t="shared" si="44"/>
        <v>0.0524</v>
      </c>
      <c r="AD37" s="74">
        <f t="shared" si="45"/>
        <v>0.533</v>
      </c>
      <c r="AE37" s="75">
        <f t="shared" si="46"/>
        <v>0.0257</v>
      </c>
      <c r="AF37" s="78">
        <f t="shared" si="47"/>
        <v>1788811</v>
      </c>
      <c r="AG37" s="80">
        <f t="shared" si="48"/>
        <v>0</v>
      </c>
      <c r="AH37" s="80">
        <f t="shared" si="49"/>
        <v>0</v>
      </c>
      <c r="AI37" s="81"/>
      <c r="AJ37" s="82">
        <f t="shared" si="50"/>
        <v>0</v>
      </c>
      <c r="AK37" s="82">
        <f t="shared" si="51"/>
        <v>0</v>
      </c>
      <c r="AL37" s="83">
        <f t="shared" si="52"/>
        <v>0</v>
      </c>
      <c r="AM37" s="83">
        <f t="shared" si="53"/>
        <v>0</v>
      </c>
      <c r="AN37" s="83">
        <f t="shared" si="54"/>
        <v>0</v>
      </c>
      <c r="AO37" s="83"/>
      <c r="AP37" s="82">
        <f t="shared" si="55"/>
        <v>0.06810000000000001</v>
      </c>
      <c r="AQ37" s="82">
        <f t="shared" si="56"/>
        <v>0.0881</v>
      </c>
      <c r="AR37" s="83">
        <f t="shared" si="57"/>
        <v>0.2073050845335573</v>
      </c>
      <c r="AS37" s="83">
        <f t="shared" si="58"/>
        <v>1.4126949154664428</v>
      </c>
      <c r="AT37" s="83">
        <f t="shared" si="59"/>
        <v>1.8273050845335574</v>
      </c>
      <c r="AU37" s="81"/>
      <c r="AV37" s="82">
        <f t="shared" si="60"/>
        <v>0.06810000000000001</v>
      </c>
      <c r="AW37" s="82">
        <f t="shared" si="61"/>
        <v>0.0881</v>
      </c>
      <c r="AY37" s="48"/>
      <c r="BC37" s="106"/>
      <c r="BD37" s="107"/>
      <c r="BE37" s="106"/>
      <c r="BF37" s="107"/>
      <c r="BL37" s="86"/>
      <c r="BM37" s="87"/>
      <c r="BY37" s="95"/>
      <c r="BZ37" s="95"/>
      <c r="CA37" s="111"/>
      <c r="CB37" s="111"/>
      <c r="CE37" s="109"/>
      <c r="CF37" s="110"/>
      <c r="CG37" s="113"/>
      <c r="CH37" s="113"/>
    </row>
    <row r="38" spans="1:86" ht="12.75">
      <c r="A38" s="64">
        <v>41631</v>
      </c>
      <c r="B38" s="64">
        <v>41634</v>
      </c>
      <c r="C38" s="115" t="s">
        <v>47</v>
      </c>
      <c r="D38" s="39" t="s">
        <v>239</v>
      </c>
      <c r="E38" s="103">
        <v>41517</v>
      </c>
      <c r="F38" s="41" t="s">
        <v>14</v>
      </c>
      <c r="G38" s="86">
        <v>325829798.56</v>
      </c>
      <c r="H38" s="108">
        <v>15376553.349</v>
      </c>
      <c r="I38" s="47">
        <v>0</v>
      </c>
      <c r="J38" s="43">
        <v>0</v>
      </c>
      <c r="K38" s="44">
        <f t="shared" si="33"/>
        <v>0</v>
      </c>
      <c r="L38" s="66">
        <f t="shared" si="34"/>
        <v>0</v>
      </c>
      <c r="M38" s="47">
        <v>0</v>
      </c>
      <c r="N38" s="44">
        <f t="shared" si="2"/>
        <v>0</v>
      </c>
      <c r="O38" s="66">
        <f t="shared" si="35"/>
        <v>0</v>
      </c>
      <c r="P38" s="43">
        <v>0</v>
      </c>
      <c r="Q38" s="44">
        <f t="shared" si="4"/>
        <v>0</v>
      </c>
      <c r="R38" s="66">
        <f t="shared" si="36"/>
        <v>0</v>
      </c>
      <c r="S38" s="46">
        <f t="shared" si="37"/>
        <v>0</v>
      </c>
      <c r="T38" s="66">
        <f t="shared" si="38"/>
        <v>0</v>
      </c>
      <c r="U38" s="46">
        <f t="shared" si="39"/>
        <v>0</v>
      </c>
      <c r="V38" s="66">
        <f t="shared" si="40"/>
        <v>0</v>
      </c>
      <c r="W38" s="47">
        <v>0</v>
      </c>
      <c r="X38" s="47">
        <v>0</v>
      </c>
      <c r="Y38" s="43">
        <v>0</v>
      </c>
      <c r="Z38" s="44">
        <f t="shared" si="41"/>
        <v>0</v>
      </c>
      <c r="AA38" s="66">
        <f t="shared" si="42"/>
        <v>0</v>
      </c>
      <c r="AB38" s="44">
        <f t="shared" si="43"/>
        <v>0</v>
      </c>
      <c r="AC38" s="66">
        <f t="shared" si="44"/>
        <v>0</v>
      </c>
      <c r="AD38" s="44">
        <f t="shared" si="45"/>
        <v>0</v>
      </c>
      <c r="AE38" s="66">
        <f t="shared" si="46"/>
        <v>0</v>
      </c>
      <c r="AF38" s="67">
        <f t="shared" si="47"/>
        <v>0</v>
      </c>
      <c r="AG38" s="68">
        <f t="shared" si="48"/>
        <v>0</v>
      </c>
      <c r="AH38" s="68">
        <f t="shared" si="49"/>
        <v>0</v>
      </c>
      <c r="AI38" s="69"/>
      <c r="AJ38" s="70">
        <f t="shared" si="50"/>
        <v>0</v>
      </c>
      <c r="AK38" s="70">
        <f t="shared" si="51"/>
        <v>0</v>
      </c>
      <c r="AL38" s="71">
        <f t="shared" si="52"/>
        <v>0</v>
      </c>
      <c r="AM38" s="71">
        <f t="shared" si="53"/>
        <v>0</v>
      </c>
      <c r="AN38" s="71">
        <f t="shared" si="54"/>
        <v>0</v>
      </c>
      <c r="AO38" s="71"/>
      <c r="AP38" s="70">
        <f t="shared" si="55"/>
        <v>0</v>
      </c>
      <c r="AQ38" s="70">
        <f t="shared" si="56"/>
        <v>0</v>
      </c>
      <c r="AR38" s="71">
        <f t="shared" si="57"/>
        <v>0</v>
      </c>
      <c r="AS38" s="71">
        <f t="shared" si="58"/>
        <v>0</v>
      </c>
      <c r="AT38" s="71">
        <f t="shared" si="59"/>
        <v>0</v>
      </c>
      <c r="AU38" s="63"/>
      <c r="AV38" s="70">
        <f t="shared" si="60"/>
        <v>0</v>
      </c>
      <c r="AW38" s="70">
        <f t="shared" si="61"/>
        <v>0</v>
      </c>
      <c r="AY38" s="48"/>
      <c r="BC38" s="106"/>
      <c r="BD38" s="107"/>
      <c r="BE38" s="106"/>
      <c r="BF38" s="107"/>
      <c r="BL38" s="86"/>
      <c r="BM38" s="87"/>
      <c r="BY38" s="95"/>
      <c r="BZ38" s="95"/>
      <c r="CA38" s="111"/>
      <c r="CB38" s="111"/>
      <c r="CE38" s="86"/>
      <c r="CF38" s="108"/>
      <c r="CG38" s="113"/>
      <c r="CH38" s="113"/>
    </row>
    <row r="39" spans="1:86" ht="12.75">
      <c r="A39" s="79">
        <v>41631</v>
      </c>
      <c r="B39" s="79">
        <v>41634</v>
      </c>
      <c r="C39" s="114" t="s">
        <v>95</v>
      </c>
      <c r="D39" s="72" t="s">
        <v>167</v>
      </c>
      <c r="E39" s="102">
        <v>41517</v>
      </c>
      <c r="F39" s="98" t="s">
        <v>204</v>
      </c>
      <c r="G39" s="109">
        <v>14411882.41</v>
      </c>
      <c r="H39" s="110">
        <v>780709.8740000001</v>
      </c>
      <c r="I39" s="77">
        <v>0</v>
      </c>
      <c r="J39" s="43">
        <v>0</v>
      </c>
      <c r="K39" s="74">
        <f t="shared" si="33"/>
        <v>0</v>
      </c>
      <c r="L39" s="75">
        <f t="shared" si="34"/>
        <v>0</v>
      </c>
      <c r="M39" s="77">
        <v>0</v>
      </c>
      <c r="N39" s="74">
        <f t="shared" si="2"/>
        <v>0</v>
      </c>
      <c r="O39" s="75">
        <f t="shared" si="35"/>
        <v>0</v>
      </c>
      <c r="P39" s="73">
        <v>0</v>
      </c>
      <c r="Q39" s="74">
        <f t="shared" si="4"/>
        <v>0</v>
      </c>
      <c r="R39" s="75">
        <f t="shared" si="36"/>
        <v>0</v>
      </c>
      <c r="S39" s="76">
        <f t="shared" si="37"/>
        <v>0</v>
      </c>
      <c r="T39" s="75">
        <f t="shared" si="38"/>
        <v>0</v>
      </c>
      <c r="U39" s="76">
        <f t="shared" si="39"/>
        <v>0</v>
      </c>
      <c r="V39" s="75">
        <f t="shared" si="40"/>
        <v>0</v>
      </c>
      <c r="W39" s="77">
        <v>0</v>
      </c>
      <c r="X39" s="77">
        <v>0</v>
      </c>
      <c r="Y39" s="73">
        <v>0</v>
      </c>
      <c r="Z39" s="74">
        <f t="shared" si="41"/>
        <v>0</v>
      </c>
      <c r="AA39" s="75">
        <f t="shared" si="42"/>
        <v>0</v>
      </c>
      <c r="AB39" s="74">
        <f t="shared" si="43"/>
        <v>0</v>
      </c>
      <c r="AC39" s="75">
        <f t="shared" si="44"/>
        <v>0</v>
      </c>
      <c r="AD39" s="74">
        <f t="shared" si="45"/>
        <v>0</v>
      </c>
      <c r="AE39" s="75">
        <f t="shared" si="46"/>
        <v>0</v>
      </c>
      <c r="AF39" s="78">
        <f t="shared" si="47"/>
        <v>0</v>
      </c>
      <c r="AG39" s="80">
        <f t="shared" si="48"/>
        <v>0</v>
      </c>
      <c r="AH39" s="80">
        <f t="shared" si="49"/>
        <v>0</v>
      </c>
      <c r="AI39" s="81"/>
      <c r="AJ39" s="82">
        <f t="shared" si="50"/>
        <v>0</v>
      </c>
      <c r="AK39" s="82">
        <f t="shared" si="51"/>
        <v>0</v>
      </c>
      <c r="AL39" s="83">
        <f t="shared" si="52"/>
        <v>0</v>
      </c>
      <c r="AM39" s="83">
        <f t="shared" si="53"/>
        <v>0</v>
      </c>
      <c r="AN39" s="83">
        <f t="shared" si="54"/>
        <v>0</v>
      </c>
      <c r="AO39" s="83"/>
      <c r="AP39" s="82">
        <f t="shared" si="55"/>
        <v>0</v>
      </c>
      <c r="AQ39" s="82">
        <f t="shared" si="56"/>
        <v>0</v>
      </c>
      <c r="AR39" s="83">
        <f t="shared" si="57"/>
        <v>0</v>
      </c>
      <c r="AS39" s="83">
        <f t="shared" si="58"/>
        <v>0</v>
      </c>
      <c r="AT39" s="83">
        <f t="shared" si="59"/>
        <v>0</v>
      </c>
      <c r="AU39" s="81"/>
      <c r="AV39" s="82">
        <f t="shared" si="60"/>
        <v>0</v>
      </c>
      <c r="AW39" s="82">
        <f t="shared" si="61"/>
        <v>0</v>
      </c>
      <c r="AY39" s="48"/>
      <c r="BC39" s="106"/>
      <c r="BD39" s="107"/>
      <c r="BE39" s="106"/>
      <c r="BF39" s="107"/>
      <c r="BL39" s="86"/>
      <c r="BM39" s="87"/>
      <c r="BY39" s="95"/>
      <c r="BZ39" s="95"/>
      <c r="CA39" s="111"/>
      <c r="CB39" s="111"/>
      <c r="CE39" s="109"/>
      <c r="CF39" s="110"/>
      <c r="CG39" s="113"/>
      <c r="CH39" s="113"/>
    </row>
    <row r="40" spans="1:86" ht="12.75">
      <c r="A40" s="64">
        <v>41631</v>
      </c>
      <c r="B40" s="64">
        <v>41634</v>
      </c>
      <c r="C40" s="115" t="s">
        <v>96</v>
      </c>
      <c r="D40" s="39" t="s">
        <v>168</v>
      </c>
      <c r="E40" s="103">
        <v>41517</v>
      </c>
      <c r="F40" s="41" t="s">
        <v>205</v>
      </c>
      <c r="G40" s="86">
        <v>24995196.240000002</v>
      </c>
      <c r="H40" s="108">
        <v>1325017.562</v>
      </c>
      <c r="I40" s="47">
        <v>112282</v>
      </c>
      <c r="J40" s="43">
        <v>0</v>
      </c>
      <c r="K40" s="44">
        <f t="shared" si="33"/>
        <v>0.085</v>
      </c>
      <c r="L40" s="66">
        <f t="shared" si="34"/>
        <v>0.0045</v>
      </c>
      <c r="M40" s="47">
        <v>460084</v>
      </c>
      <c r="N40" s="44">
        <f aca="true" t="shared" si="62" ref="N40:N82">IF($AG40="y",ROUNDUP($M40/$H40,4),ROUNDUP($M40/$H40,3))</f>
        <v>0.348</v>
      </c>
      <c r="O40" s="66">
        <f t="shared" si="35"/>
        <v>0.0184</v>
      </c>
      <c r="P40" s="43">
        <v>1034596</v>
      </c>
      <c r="Q40" s="44">
        <f aca="true" t="shared" si="63" ref="Q40:Q82">IF($AG40="y",ROUNDUP($P40/$H40,4),ROUNDUP($P40/$H40,3))</f>
        <v>0.781</v>
      </c>
      <c r="R40" s="66">
        <f t="shared" si="36"/>
        <v>0.0414</v>
      </c>
      <c r="S40" s="46">
        <f t="shared" si="37"/>
        <v>1.129</v>
      </c>
      <c r="T40" s="66">
        <f t="shared" si="38"/>
        <v>0.0598</v>
      </c>
      <c r="U40" s="46">
        <f t="shared" si="39"/>
        <v>1.214</v>
      </c>
      <c r="V40" s="66">
        <f t="shared" si="40"/>
        <v>0.06429083350937516</v>
      </c>
      <c r="W40" s="47">
        <v>64180</v>
      </c>
      <c r="X40" s="47">
        <v>460084</v>
      </c>
      <c r="Y40" s="43">
        <v>1034596</v>
      </c>
      <c r="Z40" s="44">
        <f t="shared" si="41"/>
        <v>0.049</v>
      </c>
      <c r="AA40" s="66">
        <f t="shared" si="42"/>
        <v>0.0026</v>
      </c>
      <c r="AB40" s="44">
        <f t="shared" si="43"/>
        <v>0.348</v>
      </c>
      <c r="AC40" s="66">
        <f t="shared" si="44"/>
        <v>0.0184</v>
      </c>
      <c r="AD40" s="44">
        <f t="shared" si="45"/>
        <v>0.781</v>
      </c>
      <c r="AE40" s="66">
        <f t="shared" si="46"/>
        <v>0.0414</v>
      </c>
      <c r="AF40" s="67">
        <f t="shared" si="47"/>
        <v>1606962</v>
      </c>
      <c r="AG40" s="68">
        <f t="shared" si="48"/>
        <v>0</v>
      </c>
      <c r="AH40" s="68">
        <f t="shared" si="49"/>
        <v>0</v>
      </c>
      <c r="AI40" s="69"/>
      <c r="AJ40" s="70">
        <f t="shared" si="50"/>
        <v>0</v>
      </c>
      <c r="AK40" s="70">
        <f t="shared" si="51"/>
        <v>0.014499999999999999</v>
      </c>
      <c r="AL40" s="71">
        <f t="shared" si="52"/>
        <v>0.18864049018544257</v>
      </c>
      <c r="AM40" s="71">
        <f t="shared" si="53"/>
        <v>0</v>
      </c>
      <c r="AN40" s="71">
        <f t="shared" si="54"/>
        <v>0.27</v>
      </c>
      <c r="AO40" s="71"/>
      <c r="AP40" s="70">
        <f t="shared" si="55"/>
        <v>0.0498</v>
      </c>
      <c r="AQ40" s="70">
        <f t="shared" si="56"/>
        <v>0.0698</v>
      </c>
      <c r="AR40" s="71">
        <f t="shared" si="57"/>
        <v>0.18864049018544257</v>
      </c>
      <c r="AS40" s="71">
        <f t="shared" si="58"/>
        <v>0.9403595098145574</v>
      </c>
      <c r="AT40" s="71">
        <f t="shared" si="59"/>
        <v>1.3176404901854426</v>
      </c>
      <c r="AU40" s="63"/>
      <c r="AV40" s="70">
        <f t="shared" si="60"/>
        <v>0.0498</v>
      </c>
      <c r="AW40" s="70">
        <f t="shared" si="61"/>
        <v>0.0843</v>
      </c>
      <c r="AY40" s="48"/>
      <c r="BC40" s="106"/>
      <c r="BD40" s="107"/>
      <c r="BE40" s="106"/>
      <c r="BF40" s="107"/>
      <c r="BL40" s="86"/>
      <c r="BM40" s="87"/>
      <c r="BY40" s="95"/>
      <c r="BZ40" s="95"/>
      <c r="CA40" s="111"/>
      <c r="CB40" s="111"/>
      <c r="CE40" s="86"/>
      <c r="CF40" s="108"/>
      <c r="CG40" s="113"/>
      <c r="CH40" s="113"/>
    </row>
    <row r="41" spans="1:86" ht="12.75">
      <c r="A41" s="79">
        <v>41634</v>
      </c>
      <c r="B41" s="79">
        <v>41638</v>
      </c>
      <c r="C41" s="114" t="s">
        <v>133</v>
      </c>
      <c r="D41" s="72" t="s">
        <v>169</v>
      </c>
      <c r="E41" s="102">
        <v>41517</v>
      </c>
      <c r="F41" s="98" t="s">
        <v>206</v>
      </c>
      <c r="G41" s="109">
        <v>204330721.07000005</v>
      </c>
      <c r="H41" s="110">
        <v>18028980.037</v>
      </c>
      <c r="I41" s="77">
        <v>0</v>
      </c>
      <c r="J41" s="43">
        <v>0</v>
      </c>
      <c r="K41" s="74">
        <f t="shared" si="33"/>
        <v>0</v>
      </c>
      <c r="L41" s="75">
        <f t="shared" si="34"/>
        <v>0</v>
      </c>
      <c r="M41" s="77">
        <v>0</v>
      </c>
      <c r="N41" s="74">
        <f t="shared" si="62"/>
        <v>0</v>
      </c>
      <c r="O41" s="75">
        <f t="shared" si="35"/>
        <v>0</v>
      </c>
      <c r="P41" s="73">
        <v>0</v>
      </c>
      <c r="Q41" s="74">
        <f t="shared" si="63"/>
        <v>0</v>
      </c>
      <c r="R41" s="75">
        <f t="shared" si="36"/>
        <v>0</v>
      </c>
      <c r="S41" s="76">
        <f t="shared" si="37"/>
        <v>0</v>
      </c>
      <c r="T41" s="75">
        <f t="shared" si="38"/>
        <v>0</v>
      </c>
      <c r="U41" s="76">
        <f t="shared" si="39"/>
        <v>0</v>
      </c>
      <c r="V41" s="75">
        <f t="shared" si="40"/>
        <v>0</v>
      </c>
      <c r="W41" s="77">
        <v>0</v>
      </c>
      <c r="X41" s="77">
        <v>0</v>
      </c>
      <c r="Y41" s="73">
        <v>0</v>
      </c>
      <c r="Z41" s="74">
        <f t="shared" si="41"/>
        <v>0</v>
      </c>
      <c r="AA41" s="75">
        <f t="shared" si="42"/>
        <v>0</v>
      </c>
      <c r="AB41" s="74">
        <f t="shared" si="43"/>
        <v>0</v>
      </c>
      <c r="AC41" s="75">
        <f t="shared" si="44"/>
        <v>0</v>
      </c>
      <c r="AD41" s="74">
        <f t="shared" si="45"/>
        <v>0</v>
      </c>
      <c r="AE41" s="75">
        <f t="shared" si="46"/>
        <v>0</v>
      </c>
      <c r="AF41" s="78">
        <f t="shared" si="47"/>
        <v>0</v>
      </c>
      <c r="AG41" s="80">
        <f t="shared" si="48"/>
        <v>0</v>
      </c>
      <c r="AH41" s="80">
        <f t="shared" si="49"/>
        <v>0</v>
      </c>
      <c r="AI41" s="81"/>
      <c r="AJ41" s="82">
        <f t="shared" si="50"/>
        <v>0</v>
      </c>
      <c r="AK41" s="82">
        <f t="shared" si="51"/>
        <v>0</v>
      </c>
      <c r="AL41" s="83">
        <f t="shared" si="52"/>
        <v>0</v>
      </c>
      <c r="AM41" s="83">
        <f t="shared" si="53"/>
        <v>0</v>
      </c>
      <c r="AN41" s="83">
        <f t="shared" si="54"/>
        <v>0</v>
      </c>
      <c r="AO41" s="83"/>
      <c r="AP41" s="82">
        <f t="shared" si="55"/>
        <v>0</v>
      </c>
      <c r="AQ41" s="82">
        <f t="shared" si="56"/>
        <v>0</v>
      </c>
      <c r="AR41" s="83">
        <f t="shared" si="57"/>
        <v>0</v>
      </c>
      <c r="AS41" s="83">
        <f t="shared" si="58"/>
        <v>0</v>
      </c>
      <c r="AT41" s="83">
        <f t="shared" si="59"/>
        <v>0</v>
      </c>
      <c r="AU41" s="81"/>
      <c r="AV41" s="82">
        <f t="shared" si="60"/>
        <v>0</v>
      </c>
      <c r="AW41" s="82">
        <f t="shared" si="61"/>
        <v>0</v>
      </c>
      <c r="AY41" s="48"/>
      <c r="BC41" s="106"/>
      <c r="BD41" s="107"/>
      <c r="BE41" s="106"/>
      <c r="BF41" s="107"/>
      <c r="BL41" s="86"/>
      <c r="BM41" s="87"/>
      <c r="BY41" s="95"/>
      <c r="BZ41" s="95"/>
      <c r="CA41" s="111"/>
      <c r="CB41" s="111"/>
      <c r="CE41" s="109"/>
      <c r="CF41" s="110"/>
      <c r="CG41" s="113"/>
      <c r="CH41" s="113"/>
    </row>
    <row r="42" spans="1:86" ht="12.75">
      <c r="A42" s="64">
        <v>41614</v>
      </c>
      <c r="B42" s="64">
        <v>41618</v>
      </c>
      <c r="C42" s="115" t="s">
        <v>49</v>
      </c>
      <c r="D42" s="39" t="s">
        <v>7</v>
      </c>
      <c r="E42" s="103">
        <v>41486</v>
      </c>
      <c r="F42" s="41" t="s">
        <v>66</v>
      </c>
      <c r="G42" s="86">
        <v>428439314.43000007</v>
      </c>
      <c r="H42" s="108">
        <v>17790769.415000007</v>
      </c>
      <c r="I42" s="47">
        <v>770570</v>
      </c>
      <c r="J42" s="43">
        <v>0</v>
      </c>
      <c r="K42" s="44">
        <f t="shared" si="33"/>
        <v>0.044</v>
      </c>
      <c r="L42" s="66">
        <f t="shared" si="34"/>
        <v>0.0018</v>
      </c>
      <c r="M42" s="47">
        <v>0</v>
      </c>
      <c r="N42" s="44">
        <f t="shared" si="62"/>
        <v>0</v>
      </c>
      <c r="O42" s="66">
        <f t="shared" si="35"/>
        <v>0</v>
      </c>
      <c r="P42" s="43">
        <v>17336453</v>
      </c>
      <c r="Q42" s="44">
        <f t="shared" si="63"/>
        <v>0.975</v>
      </c>
      <c r="R42" s="66">
        <f t="shared" si="36"/>
        <v>0.0405</v>
      </c>
      <c r="S42" s="46">
        <f t="shared" si="37"/>
        <v>0.975</v>
      </c>
      <c r="T42" s="66">
        <f t="shared" si="38"/>
        <v>0.0405</v>
      </c>
      <c r="U42" s="46">
        <f t="shared" si="39"/>
        <v>1.019</v>
      </c>
      <c r="V42" s="66">
        <f t="shared" si="40"/>
        <v>0.04226274851571398</v>
      </c>
      <c r="W42" s="47">
        <v>770570</v>
      </c>
      <c r="X42" s="47">
        <v>0</v>
      </c>
      <c r="Y42" s="43">
        <v>17336453</v>
      </c>
      <c r="Z42" s="44">
        <f t="shared" si="41"/>
        <v>0.044</v>
      </c>
      <c r="AA42" s="66">
        <f t="shared" si="42"/>
        <v>0.0018</v>
      </c>
      <c r="AB42" s="44">
        <f t="shared" si="43"/>
        <v>0</v>
      </c>
      <c r="AC42" s="66">
        <f t="shared" si="44"/>
        <v>0</v>
      </c>
      <c r="AD42" s="44">
        <f t="shared" si="45"/>
        <v>0.975</v>
      </c>
      <c r="AE42" s="66">
        <f t="shared" si="46"/>
        <v>0.0405</v>
      </c>
      <c r="AF42" s="67">
        <f t="shared" si="47"/>
        <v>18107023</v>
      </c>
      <c r="AG42" s="68">
        <f t="shared" si="48"/>
        <v>0</v>
      </c>
      <c r="AH42" s="68">
        <f t="shared" si="49"/>
        <v>0</v>
      </c>
      <c r="AI42" s="69"/>
      <c r="AJ42" s="70">
        <f t="shared" si="50"/>
        <v>0</v>
      </c>
      <c r="AK42" s="70">
        <f t="shared" si="51"/>
        <v>0.0118</v>
      </c>
      <c r="AL42" s="71">
        <f t="shared" si="52"/>
        <v>0.2408211272013723</v>
      </c>
      <c r="AM42" s="71">
        <f t="shared" si="53"/>
        <v>0</v>
      </c>
      <c r="AN42" s="71">
        <f t="shared" si="54"/>
        <v>0.28</v>
      </c>
      <c r="AO42" s="71"/>
      <c r="AP42" s="70">
        <f t="shared" si="55"/>
        <v>0.0305</v>
      </c>
      <c r="AQ42" s="70">
        <f t="shared" si="56"/>
        <v>0.0505</v>
      </c>
      <c r="AR42" s="71">
        <f t="shared" si="57"/>
        <v>0.2408211272013723</v>
      </c>
      <c r="AS42" s="71">
        <f t="shared" si="58"/>
        <v>0.7341788727986277</v>
      </c>
      <c r="AT42" s="71">
        <f t="shared" si="59"/>
        <v>1.2158211272013724</v>
      </c>
      <c r="AU42" s="63"/>
      <c r="AV42" s="70">
        <f t="shared" si="60"/>
        <v>0.0305</v>
      </c>
      <c r="AW42" s="70">
        <f t="shared" si="61"/>
        <v>0.0623</v>
      </c>
      <c r="AY42" s="48"/>
      <c r="BC42" s="106"/>
      <c r="BD42" s="107"/>
      <c r="BE42" s="106"/>
      <c r="BF42" s="107"/>
      <c r="BL42" s="86"/>
      <c r="BM42" s="87"/>
      <c r="BY42" s="95"/>
      <c r="BZ42" s="95"/>
      <c r="CA42" s="111"/>
      <c r="CB42" s="111"/>
      <c r="CE42" s="86"/>
      <c r="CF42" s="108"/>
      <c r="CG42" s="113"/>
      <c r="CH42" s="113"/>
    </row>
    <row r="43" spans="1:86" ht="12.75">
      <c r="A43" s="79">
        <v>41627</v>
      </c>
      <c r="B43" s="79">
        <v>41641</v>
      </c>
      <c r="C43" s="114" t="s">
        <v>227</v>
      </c>
      <c r="D43" s="72" t="s">
        <v>243</v>
      </c>
      <c r="E43" s="102">
        <v>41517</v>
      </c>
      <c r="F43" s="98" t="s">
        <v>69</v>
      </c>
      <c r="G43" s="109">
        <v>148823687.71</v>
      </c>
      <c r="H43" s="110">
        <v>16320020.874</v>
      </c>
      <c r="I43" s="77">
        <v>0</v>
      </c>
      <c r="J43" s="43">
        <v>0</v>
      </c>
      <c r="K43" s="74">
        <f t="shared" si="33"/>
        <v>0</v>
      </c>
      <c r="L43" s="75">
        <f t="shared" si="34"/>
        <v>0</v>
      </c>
      <c r="M43" s="77">
        <v>0</v>
      </c>
      <c r="N43" s="74">
        <f t="shared" si="62"/>
        <v>0</v>
      </c>
      <c r="O43" s="75">
        <f t="shared" si="35"/>
        <v>0</v>
      </c>
      <c r="P43" s="73">
        <v>0</v>
      </c>
      <c r="Q43" s="74">
        <f t="shared" si="63"/>
        <v>0</v>
      </c>
      <c r="R43" s="75">
        <f t="shared" si="36"/>
        <v>0</v>
      </c>
      <c r="S43" s="76">
        <f t="shared" si="37"/>
        <v>0</v>
      </c>
      <c r="T43" s="75">
        <f t="shared" si="38"/>
        <v>0</v>
      </c>
      <c r="U43" s="76">
        <f t="shared" si="39"/>
        <v>0</v>
      </c>
      <c r="V43" s="75">
        <f t="shared" si="40"/>
        <v>0</v>
      </c>
      <c r="W43" s="77">
        <v>0</v>
      </c>
      <c r="X43" s="77">
        <v>0</v>
      </c>
      <c r="Y43" s="73">
        <v>0</v>
      </c>
      <c r="Z43" s="74">
        <f t="shared" si="41"/>
        <v>0</v>
      </c>
      <c r="AA43" s="75">
        <f t="shared" si="42"/>
        <v>0</v>
      </c>
      <c r="AB43" s="74">
        <f t="shared" si="43"/>
        <v>0</v>
      </c>
      <c r="AC43" s="75">
        <f t="shared" si="44"/>
        <v>0</v>
      </c>
      <c r="AD43" s="74">
        <f t="shared" si="45"/>
        <v>0</v>
      </c>
      <c r="AE43" s="75">
        <f t="shared" si="46"/>
        <v>0</v>
      </c>
      <c r="AF43" s="78">
        <f t="shared" si="47"/>
        <v>0</v>
      </c>
      <c r="AG43" s="80">
        <f t="shared" si="48"/>
        <v>0</v>
      </c>
      <c r="AH43" s="80">
        <f t="shared" si="49"/>
        <v>0</v>
      </c>
      <c r="AI43" s="81"/>
      <c r="AJ43" s="82">
        <f t="shared" si="50"/>
        <v>0</v>
      </c>
      <c r="AK43" s="82">
        <f t="shared" si="51"/>
        <v>0</v>
      </c>
      <c r="AL43" s="83">
        <f t="shared" si="52"/>
        <v>0</v>
      </c>
      <c r="AM43" s="83">
        <f t="shared" si="53"/>
        <v>0</v>
      </c>
      <c r="AN43" s="83">
        <f t="shared" si="54"/>
        <v>0</v>
      </c>
      <c r="AO43" s="83"/>
      <c r="AP43" s="82">
        <f t="shared" si="55"/>
        <v>0</v>
      </c>
      <c r="AQ43" s="82">
        <f t="shared" si="56"/>
        <v>0</v>
      </c>
      <c r="AR43" s="83">
        <f t="shared" si="57"/>
        <v>0</v>
      </c>
      <c r="AS43" s="83">
        <f t="shared" si="58"/>
        <v>0</v>
      </c>
      <c r="AT43" s="83">
        <f t="shared" si="59"/>
        <v>0</v>
      </c>
      <c r="AU43" s="81"/>
      <c r="AV43" s="82">
        <f t="shared" si="60"/>
        <v>0</v>
      </c>
      <c r="AW43" s="82">
        <f t="shared" si="61"/>
        <v>0</v>
      </c>
      <c r="AY43" s="48"/>
      <c r="BC43" s="106"/>
      <c r="BD43" s="107"/>
      <c r="BE43" s="106"/>
      <c r="BF43" s="107"/>
      <c r="BL43" s="86"/>
      <c r="BM43" s="87"/>
      <c r="BY43" s="95"/>
      <c r="BZ43" s="95"/>
      <c r="CA43" s="111"/>
      <c r="CB43" s="111"/>
      <c r="CE43" s="109"/>
      <c r="CF43" s="110"/>
      <c r="CG43" s="113"/>
      <c r="CH43" s="113"/>
    </row>
    <row r="44" spans="1:86" ht="12.75">
      <c r="A44" s="64">
        <v>41627</v>
      </c>
      <c r="B44" s="64">
        <v>41634</v>
      </c>
      <c r="C44" s="115" t="s">
        <v>51</v>
      </c>
      <c r="D44" s="39" t="s">
        <v>242</v>
      </c>
      <c r="E44" s="103">
        <v>41608</v>
      </c>
      <c r="F44" s="41" t="s">
        <v>78</v>
      </c>
      <c r="G44" s="86">
        <v>1001319072.23</v>
      </c>
      <c r="H44" s="108">
        <v>160584005.713</v>
      </c>
      <c r="I44" s="47">
        <v>0</v>
      </c>
      <c r="J44" s="43">
        <v>0</v>
      </c>
      <c r="K44" s="44">
        <f t="shared" si="33"/>
        <v>0</v>
      </c>
      <c r="L44" s="66">
        <f t="shared" si="34"/>
        <v>0</v>
      </c>
      <c r="M44" s="47">
        <v>0</v>
      </c>
      <c r="N44" s="44">
        <f t="shared" si="62"/>
        <v>0</v>
      </c>
      <c r="O44" s="66">
        <f t="shared" si="35"/>
        <v>0</v>
      </c>
      <c r="P44" s="43">
        <v>0</v>
      </c>
      <c r="Q44" s="44">
        <f t="shared" si="63"/>
        <v>0</v>
      </c>
      <c r="R44" s="66">
        <f t="shared" si="36"/>
        <v>0</v>
      </c>
      <c r="S44" s="46">
        <f t="shared" si="37"/>
        <v>0</v>
      </c>
      <c r="T44" s="66">
        <f t="shared" si="38"/>
        <v>0</v>
      </c>
      <c r="U44" s="46">
        <f t="shared" si="39"/>
        <v>0</v>
      </c>
      <c r="V44" s="66">
        <f t="shared" si="40"/>
        <v>0</v>
      </c>
      <c r="W44" s="47">
        <v>0</v>
      </c>
      <c r="X44" s="47">
        <v>0</v>
      </c>
      <c r="Y44" s="43">
        <v>0</v>
      </c>
      <c r="Z44" s="44">
        <f t="shared" si="41"/>
        <v>0</v>
      </c>
      <c r="AA44" s="66">
        <f t="shared" si="42"/>
        <v>0</v>
      </c>
      <c r="AB44" s="44">
        <f t="shared" si="43"/>
        <v>0</v>
      </c>
      <c r="AC44" s="66">
        <f t="shared" si="44"/>
        <v>0</v>
      </c>
      <c r="AD44" s="44">
        <f t="shared" si="45"/>
        <v>0</v>
      </c>
      <c r="AE44" s="66">
        <f t="shared" si="46"/>
        <v>0</v>
      </c>
      <c r="AF44" s="67">
        <f t="shared" si="47"/>
        <v>0</v>
      </c>
      <c r="AG44" s="68">
        <f t="shared" si="48"/>
        <v>0</v>
      </c>
      <c r="AH44" s="68">
        <f t="shared" si="49"/>
        <v>0</v>
      </c>
      <c r="AI44" s="69"/>
      <c r="AJ44" s="70">
        <f t="shared" si="50"/>
        <v>0</v>
      </c>
      <c r="AK44" s="70">
        <f t="shared" si="51"/>
        <v>0</v>
      </c>
      <c r="AL44" s="71">
        <f t="shared" si="52"/>
        <v>0</v>
      </c>
      <c r="AM44" s="71">
        <f t="shared" si="53"/>
        <v>0</v>
      </c>
      <c r="AN44" s="71">
        <f t="shared" si="54"/>
        <v>0</v>
      </c>
      <c r="AO44" s="71"/>
      <c r="AP44" s="70">
        <f t="shared" si="55"/>
        <v>0</v>
      </c>
      <c r="AQ44" s="70">
        <f t="shared" si="56"/>
        <v>0</v>
      </c>
      <c r="AR44" s="71">
        <f t="shared" si="57"/>
        <v>0</v>
      </c>
      <c r="AS44" s="71">
        <f t="shared" si="58"/>
        <v>0</v>
      </c>
      <c r="AT44" s="71">
        <f t="shared" si="59"/>
        <v>0</v>
      </c>
      <c r="AU44" s="63"/>
      <c r="AV44" s="70">
        <f t="shared" si="60"/>
        <v>0</v>
      </c>
      <c r="AW44" s="70">
        <f t="shared" si="61"/>
        <v>0</v>
      </c>
      <c r="AY44" s="48"/>
      <c r="BC44" s="106"/>
      <c r="BD44" s="107"/>
      <c r="BE44" s="106"/>
      <c r="BF44" s="107"/>
      <c r="BL44" s="86"/>
      <c r="BM44" s="87"/>
      <c r="BY44" s="95"/>
      <c r="BZ44" s="95"/>
      <c r="CA44" s="111"/>
      <c r="CB44" s="111"/>
      <c r="CE44" s="86"/>
      <c r="CF44" s="108"/>
      <c r="CG44" s="113"/>
      <c r="CH44" s="113"/>
    </row>
    <row r="45" spans="1:86" ht="12.75">
      <c r="A45" s="79">
        <v>41631</v>
      </c>
      <c r="B45" s="79">
        <v>41634</v>
      </c>
      <c r="C45" s="114" t="s">
        <v>52</v>
      </c>
      <c r="D45" s="72" t="s">
        <v>250</v>
      </c>
      <c r="E45" s="102">
        <v>41517</v>
      </c>
      <c r="F45" s="98" t="s">
        <v>77</v>
      </c>
      <c r="G45" s="109">
        <v>1458510834.81</v>
      </c>
      <c r="H45" s="110">
        <v>181724854.15</v>
      </c>
      <c r="I45" s="77">
        <v>0</v>
      </c>
      <c r="J45" s="43">
        <v>0</v>
      </c>
      <c r="K45" s="74">
        <f t="shared" si="33"/>
        <v>0</v>
      </c>
      <c r="L45" s="75">
        <f t="shared" si="34"/>
        <v>0</v>
      </c>
      <c r="M45" s="77">
        <v>0</v>
      </c>
      <c r="N45" s="74">
        <f t="shared" si="62"/>
        <v>0</v>
      </c>
      <c r="O45" s="75">
        <f t="shared" si="35"/>
        <v>0</v>
      </c>
      <c r="P45" s="73">
        <v>0</v>
      </c>
      <c r="Q45" s="74">
        <f t="shared" si="63"/>
        <v>0</v>
      </c>
      <c r="R45" s="75">
        <f t="shared" si="36"/>
        <v>0</v>
      </c>
      <c r="S45" s="76">
        <f t="shared" si="37"/>
        <v>0</v>
      </c>
      <c r="T45" s="75">
        <f t="shared" si="38"/>
        <v>0</v>
      </c>
      <c r="U45" s="76">
        <f t="shared" si="39"/>
        <v>0</v>
      </c>
      <c r="V45" s="75">
        <f t="shared" si="40"/>
        <v>0</v>
      </c>
      <c r="W45" s="77">
        <v>0</v>
      </c>
      <c r="X45" s="77">
        <v>0</v>
      </c>
      <c r="Y45" s="73">
        <v>0</v>
      </c>
      <c r="Z45" s="74">
        <f t="shared" si="41"/>
        <v>0</v>
      </c>
      <c r="AA45" s="75">
        <f t="shared" si="42"/>
        <v>0</v>
      </c>
      <c r="AB45" s="74">
        <f t="shared" si="43"/>
        <v>0</v>
      </c>
      <c r="AC45" s="75">
        <f t="shared" si="44"/>
        <v>0</v>
      </c>
      <c r="AD45" s="74">
        <f t="shared" si="45"/>
        <v>0</v>
      </c>
      <c r="AE45" s="75">
        <f t="shared" si="46"/>
        <v>0</v>
      </c>
      <c r="AF45" s="78">
        <f t="shared" si="47"/>
        <v>0</v>
      </c>
      <c r="AG45" s="80">
        <f t="shared" si="48"/>
        <v>0</v>
      </c>
      <c r="AH45" s="80">
        <f t="shared" si="49"/>
        <v>0</v>
      </c>
      <c r="AI45" s="81"/>
      <c r="AJ45" s="82">
        <f t="shared" si="50"/>
        <v>0</v>
      </c>
      <c r="AK45" s="82">
        <f t="shared" si="51"/>
        <v>0</v>
      </c>
      <c r="AL45" s="83">
        <f t="shared" si="52"/>
        <v>0</v>
      </c>
      <c r="AM45" s="83">
        <f t="shared" si="53"/>
        <v>0</v>
      </c>
      <c r="AN45" s="83">
        <f t="shared" si="54"/>
        <v>0</v>
      </c>
      <c r="AO45" s="83"/>
      <c r="AP45" s="82">
        <f t="shared" si="55"/>
        <v>0</v>
      </c>
      <c r="AQ45" s="82">
        <f t="shared" si="56"/>
        <v>0</v>
      </c>
      <c r="AR45" s="83">
        <f t="shared" si="57"/>
        <v>0</v>
      </c>
      <c r="AS45" s="83">
        <f t="shared" si="58"/>
        <v>0</v>
      </c>
      <c r="AT45" s="83">
        <f t="shared" si="59"/>
        <v>0</v>
      </c>
      <c r="AU45" s="81"/>
      <c r="AV45" s="82">
        <f t="shared" si="60"/>
        <v>0</v>
      </c>
      <c r="AW45" s="82">
        <f t="shared" si="61"/>
        <v>0</v>
      </c>
      <c r="AY45" s="48"/>
      <c r="BC45" s="106"/>
      <c r="BD45" s="107"/>
      <c r="BE45" s="106"/>
      <c r="BF45" s="107"/>
      <c r="BL45" s="86"/>
      <c r="BM45" s="87"/>
      <c r="BY45" s="95"/>
      <c r="BZ45" s="95"/>
      <c r="CA45" s="111"/>
      <c r="CB45" s="111"/>
      <c r="CE45" s="109"/>
      <c r="CF45" s="110"/>
      <c r="CG45" s="113"/>
      <c r="CH45" s="113"/>
    </row>
    <row r="46" spans="1:86" ht="12.75">
      <c r="A46" s="64">
        <v>41627</v>
      </c>
      <c r="B46" s="64">
        <v>41634</v>
      </c>
      <c r="C46" s="115" t="s">
        <v>53</v>
      </c>
      <c r="D46" s="39" t="s">
        <v>170</v>
      </c>
      <c r="E46" s="103">
        <v>41578</v>
      </c>
      <c r="F46" s="41" t="s">
        <v>18</v>
      </c>
      <c r="G46" s="86">
        <v>1215017884.3</v>
      </c>
      <c r="H46" s="108">
        <v>169396388.74900004</v>
      </c>
      <c r="I46" s="47">
        <v>2079150</v>
      </c>
      <c r="J46" s="43">
        <v>0</v>
      </c>
      <c r="K46" s="44">
        <f t="shared" si="33"/>
        <v>0.013000000000000001</v>
      </c>
      <c r="L46" s="66">
        <f t="shared" si="34"/>
        <v>0.0017</v>
      </c>
      <c r="M46" s="47">
        <v>0</v>
      </c>
      <c r="N46" s="44">
        <f t="shared" si="62"/>
        <v>0</v>
      </c>
      <c r="O46" s="66">
        <f t="shared" si="35"/>
        <v>0</v>
      </c>
      <c r="P46" s="43">
        <v>0</v>
      </c>
      <c r="Q46" s="44">
        <f t="shared" si="63"/>
        <v>0</v>
      </c>
      <c r="R46" s="66">
        <f t="shared" si="36"/>
        <v>0</v>
      </c>
      <c r="S46" s="46">
        <f t="shared" si="37"/>
        <v>0</v>
      </c>
      <c r="T46" s="66">
        <f t="shared" si="38"/>
        <v>0</v>
      </c>
      <c r="U46" s="46">
        <f t="shared" si="39"/>
        <v>0.013000000000000001</v>
      </c>
      <c r="V46" s="66">
        <f t="shared" si="40"/>
        <v>0.0017112093796033683</v>
      </c>
      <c r="W46" s="47">
        <v>0</v>
      </c>
      <c r="X46" s="47">
        <v>0</v>
      </c>
      <c r="Y46" s="43">
        <v>0</v>
      </c>
      <c r="Z46" s="44">
        <f t="shared" si="41"/>
        <v>0</v>
      </c>
      <c r="AA46" s="66">
        <f t="shared" si="42"/>
        <v>0</v>
      </c>
      <c r="AB46" s="44">
        <f t="shared" si="43"/>
        <v>0</v>
      </c>
      <c r="AC46" s="66">
        <f t="shared" si="44"/>
        <v>0</v>
      </c>
      <c r="AD46" s="44">
        <f t="shared" si="45"/>
        <v>0</v>
      </c>
      <c r="AE46" s="66">
        <f t="shared" si="46"/>
        <v>0</v>
      </c>
      <c r="AF46" s="67">
        <f t="shared" si="47"/>
        <v>2079150</v>
      </c>
      <c r="AG46" s="68">
        <f t="shared" si="48"/>
        <v>0</v>
      </c>
      <c r="AH46" s="68">
        <f t="shared" si="49"/>
        <v>0</v>
      </c>
      <c r="AI46" s="69"/>
      <c r="AJ46" s="70">
        <f t="shared" si="50"/>
        <v>0</v>
      </c>
      <c r="AK46" s="70">
        <f t="shared" si="51"/>
        <v>0.0117</v>
      </c>
      <c r="AL46" s="71">
        <f t="shared" si="52"/>
        <v>0.07172631561233163</v>
      </c>
      <c r="AM46" s="71">
        <f t="shared" si="53"/>
        <v>0</v>
      </c>
      <c r="AN46" s="71">
        <f t="shared" si="54"/>
        <v>0.08</v>
      </c>
      <c r="AO46" s="71"/>
      <c r="AP46" s="70">
        <f t="shared" si="55"/>
        <v>0</v>
      </c>
      <c r="AQ46" s="70">
        <f t="shared" si="56"/>
        <v>0</v>
      </c>
      <c r="AR46" s="71">
        <f t="shared" si="57"/>
        <v>0</v>
      </c>
      <c r="AS46" s="71">
        <f t="shared" si="58"/>
        <v>0</v>
      </c>
      <c r="AT46" s="71">
        <f t="shared" si="59"/>
        <v>0</v>
      </c>
      <c r="AU46" s="63"/>
      <c r="AV46" s="70">
        <f t="shared" si="60"/>
        <v>0</v>
      </c>
      <c r="AW46" s="70">
        <f t="shared" si="61"/>
        <v>0.0117</v>
      </c>
      <c r="AY46" s="48"/>
      <c r="BC46" s="106"/>
      <c r="BD46" s="107"/>
      <c r="BE46" s="106"/>
      <c r="BF46" s="107"/>
      <c r="BL46" s="86"/>
      <c r="BM46" s="87"/>
      <c r="BY46" s="95"/>
      <c r="BZ46" s="95"/>
      <c r="CA46" s="111"/>
      <c r="CB46" s="111"/>
      <c r="CE46" s="86"/>
      <c r="CF46" s="108"/>
      <c r="CG46" s="113"/>
      <c r="CH46" s="113"/>
    </row>
    <row r="47" spans="1:86" ht="12.75">
      <c r="A47" s="79">
        <v>41635</v>
      </c>
      <c r="B47" s="79">
        <v>41639</v>
      </c>
      <c r="C47" s="116" t="s">
        <v>278</v>
      </c>
      <c r="D47" s="100" t="s">
        <v>288</v>
      </c>
      <c r="E47" s="102">
        <v>41608</v>
      </c>
      <c r="F47" s="105" t="s">
        <v>289</v>
      </c>
      <c r="G47" s="109">
        <v>11432449.7</v>
      </c>
      <c r="H47" s="110">
        <v>1166281.327</v>
      </c>
      <c r="I47" s="77">
        <v>238</v>
      </c>
      <c r="J47" s="43">
        <v>0</v>
      </c>
      <c r="K47" s="74">
        <f>IF(AG47="y",ROUNDUP(I47/H47,4),ROUNDUP(I47/H47,3))</f>
        <v>0.001</v>
      </c>
      <c r="L47" s="75">
        <f>ROUND(I47/G47,4)</f>
        <v>0</v>
      </c>
      <c r="M47" s="77">
        <v>0</v>
      </c>
      <c r="N47" s="74">
        <f t="shared" si="62"/>
        <v>0</v>
      </c>
      <c r="O47" s="75">
        <f>ROUND(M47/G47,4)</f>
        <v>0</v>
      </c>
      <c r="P47" s="73">
        <v>0</v>
      </c>
      <c r="Q47" s="74">
        <f t="shared" si="63"/>
        <v>0</v>
      </c>
      <c r="R47" s="75">
        <f>ROUND(P47/G47,4)</f>
        <v>0</v>
      </c>
      <c r="S47" s="76">
        <f>N47+Q47</f>
        <v>0</v>
      </c>
      <c r="T47" s="75">
        <f>O47+R47</f>
        <v>0</v>
      </c>
      <c r="U47" s="76">
        <f>K47+N47+Q47</f>
        <v>0.001</v>
      </c>
      <c r="V47" s="75">
        <f>(I47+M47+P47)/G47</f>
        <v>2.0817935459624196E-05</v>
      </c>
      <c r="W47" s="77">
        <v>0</v>
      </c>
      <c r="X47" s="77">
        <v>0</v>
      </c>
      <c r="Y47" s="73">
        <v>0</v>
      </c>
      <c r="Z47" s="74">
        <f>IF($AG47="y",ROUNDUP(W47/$H47,4),ROUNDUP(W47/$H47,3))</f>
        <v>0</v>
      </c>
      <c r="AA47" s="75">
        <f>ROUND(W47/G47,4)</f>
        <v>0</v>
      </c>
      <c r="AB47" s="74">
        <f>IF($AG47="y",ROUNDUP(X47/$H47,4),ROUNDUP(X47/$H47,3))</f>
        <v>0</v>
      </c>
      <c r="AC47" s="75">
        <f>ROUND(X47/G47,4)</f>
        <v>0</v>
      </c>
      <c r="AD47" s="74">
        <f>IF($AG47="y",ROUNDUP(Y47/$H47,4),ROUNDUP(Y47/$H47,3))</f>
        <v>0</v>
      </c>
      <c r="AE47" s="75">
        <f>ROUND(Y47/G47,4)</f>
        <v>0</v>
      </c>
      <c r="AF47" s="78">
        <f>+I47+M47+P47</f>
        <v>238</v>
      </c>
      <c r="AG47" s="80">
        <f>tef(C47)</f>
        <v>0</v>
      </c>
      <c r="AH47" s="80">
        <f>tef_CE(C47)</f>
        <v>0</v>
      </c>
      <c r="AI47" s="81"/>
      <c r="AJ47" s="82">
        <f>IF(L47-0.01&lt;0,0,L47-0.01)</f>
        <v>0</v>
      </c>
      <c r="AK47" s="82">
        <f>IF(L47=0,0,(L47+0.01))</f>
        <v>0</v>
      </c>
      <c r="AL47" s="83">
        <f>IF(L47=0,0,($G47*0.01)/$H47)</f>
        <v>0</v>
      </c>
      <c r="AM47" s="83">
        <f>IF(K47-AL47&lt;0,0,ROUND(K47-AL47,2))</f>
        <v>0</v>
      </c>
      <c r="AN47" s="83">
        <f>ROUND(K47+AL47,2)</f>
        <v>0</v>
      </c>
      <c r="AO47" s="83"/>
      <c r="AP47" s="82">
        <f>IF(T47-0.01&lt;0,0,T47-0.01)</f>
        <v>0</v>
      </c>
      <c r="AQ47" s="82">
        <f>IF(T47=0,0,(T47+0.01))</f>
        <v>0</v>
      </c>
      <c r="AR47" s="83">
        <f>IF(T47=0,0,(G47*0.01)/H47)</f>
        <v>0</v>
      </c>
      <c r="AS47" s="83">
        <f>IF(S47-AR47&lt;0,0,S47-AR47)</f>
        <v>0</v>
      </c>
      <c r="AT47" s="83">
        <f>S47+AR47</f>
        <v>0</v>
      </c>
      <c r="AU47" s="81"/>
      <c r="AV47" s="82">
        <f>AJ47+AP47</f>
        <v>0</v>
      </c>
      <c r="AW47" s="82">
        <f>AK47+AQ47</f>
        <v>0</v>
      </c>
      <c r="AY47" s="48"/>
      <c r="BC47" s="106"/>
      <c r="BD47" s="107"/>
      <c r="BE47" s="106"/>
      <c r="BF47" s="107"/>
      <c r="BL47" s="86"/>
      <c r="BM47" s="87"/>
      <c r="BY47" s="95"/>
      <c r="BZ47" s="95"/>
      <c r="CA47" s="111"/>
      <c r="CB47" s="111"/>
      <c r="CE47" s="109"/>
      <c r="CF47" s="110"/>
      <c r="CG47" s="113"/>
      <c r="CH47" s="113"/>
    </row>
    <row r="48" spans="1:86" ht="12.75">
      <c r="A48" s="64">
        <v>41631</v>
      </c>
      <c r="B48" s="64">
        <v>41634</v>
      </c>
      <c r="C48" s="115" t="s">
        <v>54</v>
      </c>
      <c r="D48" s="39" t="s">
        <v>171</v>
      </c>
      <c r="E48" s="103">
        <v>41517</v>
      </c>
      <c r="F48" s="41" t="s">
        <v>207</v>
      </c>
      <c r="G48" s="86">
        <v>871418756.9699999</v>
      </c>
      <c r="H48" s="108">
        <v>22074689.377000004</v>
      </c>
      <c r="I48" s="47">
        <v>11331927</v>
      </c>
      <c r="J48" s="43">
        <v>0</v>
      </c>
      <c r="K48" s="44">
        <f t="shared" si="33"/>
        <v>0.514</v>
      </c>
      <c r="L48" s="66">
        <f t="shared" si="34"/>
        <v>0.013</v>
      </c>
      <c r="M48" s="47">
        <v>0</v>
      </c>
      <c r="N48" s="44">
        <f t="shared" si="62"/>
        <v>0</v>
      </c>
      <c r="O48" s="66">
        <f t="shared" si="35"/>
        <v>0</v>
      </c>
      <c r="P48" s="43">
        <v>0</v>
      </c>
      <c r="Q48" s="44">
        <f t="shared" si="63"/>
        <v>0</v>
      </c>
      <c r="R48" s="66">
        <f t="shared" si="36"/>
        <v>0</v>
      </c>
      <c r="S48" s="46">
        <f t="shared" si="37"/>
        <v>0</v>
      </c>
      <c r="T48" s="66">
        <f t="shared" si="38"/>
        <v>0</v>
      </c>
      <c r="U48" s="46">
        <f t="shared" si="39"/>
        <v>0.514</v>
      </c>
      <c r="V48" s="66">
        <f t="shared" si="40"/>
        <v>0.013003997113169921</v>
      </c>
      <c r="W48" s="47">
        <v>7148670</v>
      </c>
      <c r="X48" s="47">
        <v>0</v>
      </c>
      <c r="Y48" s="43">
        <v>0</v>
      </c>
      <c r="Z48" s="44">
        <f t="shared" si="41"/>
        <v>0.324</v>
      </c>
      <c r="AA48" s="66">
        <f t="shared" si="42"/>
        <v>0.0082</v>
      </c>
      <c r="AB48" s="44">
        <f t="shared" si="43"/>
        <v>0</v>
      </c>
      <c r="AC48" s="66">
        <f t="shared" si="44"/>
        <v>0</v>
      </c>
      <c r="AD48" s="44">
        <f t="shared" si="45"/>
        <v>0</v>
      </c>
      <c r="AE48" s="66">
        <f t="shared" si="46"/>
        <v>0</v>
      </c>
      <c r="AF48" s="67">
        <f t="shared" si="47"/>
        <v>11331927</v>
      </c>
      <c r="AG48" s="68">
        <f t="shared" si="48"/>
        <v>0</v>
      </c>
      <c r="AH48" s="68">
        <f t="shared" si="49"/>
        <v>0</v>
      </c>
      <c r="AI48" s="69"/>
      <c r="AJ48" s="70">
        <f t="shared" si="50"/>
        <v>0.002999999999999999</v>
      </c>
      <c r="AK48" s="70">
        <f t="shared" si="51"/>
        <v>0.023</v>
      </c>
      <c r="AL48" s="71">
        <f t="shared" si="52"/>
        <v>0.39475923855034895</v>
      </c>
      <c r="AM48" s="71">
        <f t="shared" si="53"/>
        <v>0.12</v>
      </c>
      <c r="AN48" s="71">
        <f t="shared" si="54"/>
        <v>0.91</v>
      </c>
      <c r="AO48" s="71"/>
      <c r="AP48" s="70">
        <f t="shared" si="55"/>
        <v>0</v>
      </c>
      <c r="AQ48" s="70">
        <f t="shared" si="56"/>
        <v>0</v>
      </c>
      <c r="AR48" s="71">
        <f t="shared" si="57"/>
        <v>0</v>
      </c>
      <c r="AS48" s="71">
        <f t="shared" si="58"/>
        <v>0</v>
      </c>
      <c r="AT48" s="71">
        <f t="shared" si="59"/>
        <v>0</v>
      </c>
      <c r="AU48" s="63"/>
      <c r="AV48" s="70">
        <f t="shared" si="60"/>
        <v>0.002999999999999999</v>
      </c>
      <c r="AW48" s="70">
        <f t="shared" si="61"/>
        <v>0.023</v>
      </c>
      <c r="AY48" s="48"/>
      <c r="BC48" s="106"/>
      <c r="BD48" s="107"/>
      <c r="BE48" s="106"/>
      <c r="BF48" s="107"/>
      <c r="BL48" s="86"/>
      <c r="BM48" s="87"/>
      <c r="BY48" s="95"/>
      <c r="BZ48" s="95"/>
      <c r="CA48" s="111"/>
      <c r="CB48" s="111"/>
      <c r="CE48" s="86"/>
      <c r="CF48" s="108"/>
      <c r="CG48" s="113"/>
      <c r="CH48" s="113"/>
    </row>
    <row r="49" spans="1:86" ht="12.75">
      <c r="A49" s="79">
        <v>41631</v>
      </c>
      <c r="B49" s="79">
        <v>41634</v>
      </c>
      <c r="C49" s="114" t="s">
        <v>55</v>
      </c>
      <c r="D49" s="72" t="s">
        <v>172</v>
      </c>
      <c r="E49" s="102">
        <v>41455</v>
      </c>
      <c r="F49" s="98" t="s">
        <v>72</v>
      </c>
      <c r="G49" s="109">
        <v>1082929286.54</v>
      </c>
      <c r="H49" s="110">
        <v>45753915.027</v>
      </c>
      <c r="I49" s="77">
        <v>7942366</v>
      </c>
      <c r="J49" s="43">
        <v>0</v>
      </c>
      <c r="K49" s="74">
        <f t="shared" si="33"/>
        <v>0.174</v>
      </c>
      <c r="L49" s="75">
        <f t="shared" si="34"/>
        <v>0.0073</v>
      </c>
      <c r="M49" s="77">
        <v>0</v>
      </c>
      <c r="N49" s="74">
        <f t="shared" si="62"/>
        <v>0</v>
      </c>
      <c r="O49" s="75">
        <f t="shared" si="35"/>
        <v>0</v>
      </c>
      <c r="P49" s="73">
        <v>0</v>
      </c>
      <c r="Q49" s="74">
        <f t="shared" si="63"/>
        <v>0</v>
      </c>
      <c r="R49" s="75">
        <f t="shared" si="36"/>
        <v>0</v>
      </c>
      <c r="S49" s="76">
        <f t="shared" si="37"/>
        <v>0</v>
      </c>
      <c r="T49" s="75">
        <f t="shared" si="38"/>
        <v>0</v>
      </c>
      <c r="U49" s="76">
        <f t="shared" si="39"/>
        <v>0.174</v>
      </c>
      <c r="V49" s="75">
        <f t="shared" si="40"/>
        <v>0.007334150159865156</v>
      </c>
      <c r="W49" s="77">
        <v>0</v>
      </c>
      <c r="X49" s="77">
        <v>0</v>
      </c>
      <c r="Y49" s="73">
        <v>0</v>
      </c>
      <c r="Z49" s="74">
        <f t="shared" si="41"/>
        <v>0</v>
      </c>
      <c r="AA49" s="75">
        <f t="shared" si="42"/>
        <v>0</v>
      </c>
      <c r="AB49" s="74">
        <f t="shared" si="43"/>
        <v>0</v>
      </c>
      <c r="AC49" s="75">
        <f t="shared" si="44"/>
        <v>0</v>
      </c>
      <c r="AD49" s="74">
        <f t="shared" si="45"/>
        <v>0</v>
      </c>
      <c r="AE49" s="75">
        <f t="shared" si="46"/>
        <v>0</v>
      </c>
      <c r="AF49" s="78">
        <f t="shared" si="47"/>
        <v>7942366</v>
      </c>
      <c r="AG49" s="80">
        <f t="shared" si="48"/>
        <v>0</v>
      </c>
      <c r="AH49" s="80">
        <f t="shared" si="49"/>
        <v>0</v>
      </c>
      <c r="AI49" s="81"/>
      <c r="AJ49" s="82">
        <f t="shared" si="50"/>
        <v>0</v>
      </c>
      <c r="AK49" s="82">
        <f t="shared" si="51"/>
        <v>0.0173</v>
      </c>
      <c r="AL49" s="83">
        <f t="shared" si="52"/>
        <v>0.23668560076245906</v>
      </c>
      <c r="AM49" s="83">
        <f t="shared" si="53"/>
        <v>0</v>
      </c>
      <c r="AN49" s="83">
        <f t="shared" si="54"/>
        <v>0.41</v>
      </c>
      <c r="AO49" s="83"/>
      <c r="AP49" s="82">
        <f t="shared" si="55"/>
        <v>0</v>
      </c>
      <c r="AQ49" s="82">
        <f t="shared" si="56"/>
        <v>0</v>
      </c>
      <c r="AR49" s="83">
        <f t="shared" si="57"/>
        <v>0</v>
      </c>
      <c r="AS49" s="83">
        <f t="shared" si="58"/>
        <v>0</v>
      </c>
      <c r="AT49" s="83">
        <f t="shared" si="59"/>
        <v>0</v>
      </c>
      <c r="AU49" s="81"/>
      <c r="AV49" s="82">
        <f t="shared" si="60"/>
        <v>0</v>
      </c>
      <c r="AW49" s="82">
        <f t="shared" si="61"/>
        <v>0.0173</v>
      </c>
      <c r="AY49" s="48"/>
      <c r="BC49" s="106"/>
      <c r="BD49" s="107"/>
      <c r="BE49" s="106"/>
      <c r="BF49" s="107"/>
      <c r="BL49" s="86"/>
      <c r="BM49" s="87"/>
      <c r="BY49" s="95"/>
      <c r="BZ49" s="95"/>
      <c r="CA49" s="111"/>
      <c r="CB49" s="111"/>
      <c r="CE49" s="109"/>
      <c r="CF49" s="110"/>
      <c r="CG49" s="113"/>
      <c r="CH49" s="113"/>
    </row>
    <row r="50" spans="1:86" ht="12.75">
      <c r="A50" s="64">
        <v>41631</v>
      </c>
      <c r="B50" s="64">
        <v>41634</v>
      </c>
      <c r="C50" s="115" t="s">
        <v>57</v>
      </c>
      <c r="D50" s="39" t="s">
        <v>249</v>
      </c>
      <c r="E50" s="103">
        <v>41547</v>
      </c>
      <c r="F50" s="41" t="s">
        <v>230</v>
      </c>
      <c r="G50" s="86">
        <v>363706394.67</v>
      </c>
      <c r="H50" s="108">
        <v>19428215.311000004</v>
      </c>
      <c r="I50" s="47">
        <v>764512</v>
      </c>
      <c r="J50" s="43">
        <v>0</v>
      </c>
      <c r="K50" s="44">
        <f t="shared" si="33"/>
        <v>0.04</v>
      </c>
      <c r="L50" s="66">
        <f t="shared" si="34"/>
        <v>0.0021</v>
      </c>
      <c r="M50" s="47">
        <v>0</v>
      </c>
      <c r="N50" s="44">
        <f t="shared" si="62"/>
        <v>0</v>
      </c>
      <c r="O50" s="66">
        <f t="shared" si="35"/>
        <v>0</v>
      </c>
      <c r="P50" s="43">
        <v>0</v>
      </c>
      <c r="Q50" s="44">
        <f t="shared" si="63"/>
        <v>0</v>
      </c>
      <c r="R50" s="66">
        <f t="shared" si="36"/>
        <v>0</v>
      </c>
      <c r="S50" s="46">
        <f t="shared" si="37"/>
        <v>0</v>
      </c>
      <c r="T50" s="66">
        <f t="shared" si="38"/>
        <v>0</v>
      </c>
      <c r="U50" s="46">
        <f t="shared" si="39"/>
        <v>0.04</v>
      </c>
      <c r="V50" s="66">
        <f t="shared" si="40"/>
        <v>0.002102003184996681</v>
      </c>
      <c r="W50" s="47">
        <v>764512</v>
      </c>
      <c r="X50" s="47">
        <v>0</v>
      </c>
      <c r="Y50" s="43">
        <v>0</v>
      </c>
      <c r="Z50" s="44">
        <f t="shared" si="41"/>
        <v>0.04</v>
      </c>
      <c r="AA50" s="66">
        <f t="shared" si="42"/>
        <v>0.0021</v>
      </c>
      <c r="AB50" s="44">
        <f t="shared" si="43"/>
        <v>0</v>
      </c>
      <c r="AC50" s="66">
        <f t="shared" si="44"/>
        <v>0</v>
      </c>
      <c r="AD50" s="44">
        <f t="shared" si="45"/>
        <v>0</v>
      </c>
      <c r="AE50" s="66">
        <f t="shared" si="46"/>
        <v>0</v>
      </c>
      <c r="AF50" s="67">
        <f t="shared" si="47"/>
        <v>764512</v>
      </c>
      <c r="AG50" s="68">
        <f t="shared" si="48"/>
        <v>0</v>
      </c>
      <c r="AH50" s="68">
        <f t="shared" si="49"/>
        <v>0</v>
      </c>
      <c r="AI50" s="69"/>
      <c r="AJ50" s="70">
        <f t="shared" si="50"/>
        <v>0</v>
      </c>
      <c r="AK50" s="70">
        <f t="shared" si="51"/>
        <v>0.0121</v>
      </c>
      <c r="AL50" s="71">
        <f t="shared" si="52"/>
        <v>0.1872052521798408</v>
      </c>
      <c r="AM50" s="71">
        <f t="shared" si="53"/>
        <v>0</v>
      </c>
      <c r="AN50" s="71">
        <f t="shared" si="54"/>
        <v>0.23</v>
      </c>
      <c r="AO50" s="71"/>
      <c r="AP50" s="70">
        <f t="shared" si="55"/>
        <v>0</v>
      </c>
      <c r="AQ50" s="70">
        <f t="shared" si="56"/>
        <v>0</v>
      </c>
      <c r="AR50" s="71">
        <f t="shared" si="57"/>
        <v>0</v>
      </c>
      <c r="AS50" s="71">
        <f t="shared" si="58"/>
        <v>0</v>
      </c>
      <c r="AT50" s="71">
        <f t="shared" si="59"/>
        <v>0</v>
      </c>
      <c r="AU50" s="63"/>
      <c r="AV50" s="70">
        <f t="shared" si="60"/>
        <v>0</v>
      </c>
      <c r="AW50" s="70">
        <f t="shared" si="61"/>
        <v>0.0121</v>
      </c>
      <c r="AY50" s="48"/>
      <c r="BC50" s="106"/>
      <c r="BD50" s="107"/>
      <c r="BE50" s="106"/>
      <c r="BF50" s="107"/>
      <c r="BL50" s="86"/>
      <c r="BM50" s="87"/>
      <c r="BY50" s="95"/>
      <c r="BZ50" s="95"/>
      <c r="CA50" s="111"/>
      <c r="CB50" s="111"/>
      <c r="CE50" s="86"/>
      <c r="CF50" s="108"/>
      <c r="CG50" s="113"/>
      <c r="CH50" s="113"/>
    </row>
    <row r="51" spans="1:86" ht="12.75">
      <c r="A51" s="79">
        <v>41631</v>
      </c>
      <c r="B51" s="79">
        <v>41634</v>
      </c>
      <c r="C51" s="114" t="s">
        <v>56</v>
      </c>
      <c r="D51" s="72" t="s">
        <v>173</v>
      </c>
      <c r="E51" s="102">
        <v>41455</v>
      </c>
      <c r="F51" s="98" t="s">
        <v>62</v>
      </c>
      <c r="G51" s="109">
        <v>222187044.4</v>
      </c>
      <c r="H51" s="110">
        <v>19257619.776</v>
      </c>
      <c r="I51" s="77">
        <v>2783390</v>
      </c>
      <c r="J51" s="43">
        <v>0</v>
      </c>
      <c r="K51" s="74">
        <f t="shared" si="33"/>
        <v>0.145</v>
      </c>
      <c r="L51" s="75">
        <f t="shared" si="34"/>
        <v>0.0125</v>
      </c>
      <c r="M51" s="77">
        <v>0</v>
      </c>
      <c r="N51" s="74">
        <f t="shared" si="62"/>
        <v>0</v>
      </c>
      <c r="O51" s="75">
        <f t="shared" si="35"/>
        <v>0</v>
      </c>
      <c r="P51" s="73">
        <v>0</v>
      </c>
      <c r="Q51" s="74">
        <f t="shared" si="63"/>
        <v>0</v>
      </c>
      <c r="R51" s="75">
        <f t="shared" si="36"/>
        <v>0</v>
      </c>
      <c r="S51" s="76">
        <f t="shared" si="37"/>
        <v>0</v>
      </c>
      <c r="T51" s="75">
        <f t="shared" si="38"/>
        <v>0</v>
      </c>
      <c r="U51" s="76">
        <f t="shared" si="39"/>
        <v>0.145</v>
      </c>
      <c r="V51" s="75">
        <f t="shared" si="40"/>
        <v>0.012527238064291025</v>
      </c>
      <c r="W51" s="77">
        <v>2783390</v>
      </c>
      <c r="X51" s="77">
        <v>0</v>
      </c>
      <c r="Y51" s="73">
        <v>0</v>
      </c>
      <c r="Z51" s="74">
        <f t="shared" si="41"/>
        <v>0.145</v>
      </c>
      <c r="AA51" s="75">
        <f t="shared" si="42"/>
        <v>0.0125</v>
      </c>
      <c r="AB51" s="74">
        <f t="shared" si="43"/>
        <v>0</v>
      </c>
      <c r="AC51" s="75">
        <f t="shared" si="44"/>
        <v>0</v>
      </c>
      <c r="AD51" s="74">
        <f t="shared" si="45"/>
        <v>0</v>
      </c>
      <c r="AE51" s="75">
        <f t="shared" si="46"/>
        <v>0</v>
      </c>
      <c r="AF51" s="78">
        <f t="shared" si="47"/>
        <v>2783390</v>
      </c>
      <c r="AG51" s="80">
        <f t="shared" si="48"/>
        <v>0</v>
      </c>
      <c r="AH51" s="80">
        <f t="shared" si="49"/>
        <v>0</v>
      </c>
      <c r="AI51" s="81"/>
      <c r="AJ51" s="82">
        <f t="shared" si="50"/>
        <v>0.0025000000000000005</v>
      </c>
      <c r="AK51" s="82">
        <f t="shared" si="51"/>
        <v>0.0225</v>
      </c>
      <c r="AL51" s="83">
        <f t="shared" si="52"/>
        <v>0.11537617160605841</v>
      </c>
      <c r="AM51" s="83">
        <f t="shared" si="53"/>
        <v>0.03</v>
      </c>
      <c r="AN51" s="83">
        <f t="shared" si="54"/>
        <v>0.26</v>
      </c>
      <c r="AO51" s="83"/>
      <c r="AP51" s="82">
        <f t="shared" si="55"/>
        <v>0</v>
      </c>
      <c r="AQ51" s="82">
        <f t="shared" si="56"/>
        <v>0</v>
      </c>
      <c r="AR51" s="83">
        <f t="shared" si="57"/>
        <v>0</v>
      </c>
      <c r="AS51" s="83">
        <f t="shared" si="58"/>
        <v>0</v>
      </c>
      <c r="AT51" s="83">
        <f t="shared" si="59"/>
        <v>0</v>
      </c>
      <c r="AU51" s="81"/>
      <c r="AV51" s="82">
        <f t="shared" si="60"/>
        <v>0.0025000000000000005</v>
      </c>
      <c r="AW51" s="82">
        <f t="shared" si="61"/>
        <v>0.0225</v>
      </c>
      <c r="AY51" s="48"/>
      <c r="BC51" s="106"/>
      <c r="BD51" s="107"/>
      <c r="BE51" s="106"/>
      <c r="BF51" s="107"/>
      <c r="BL51" s="86"/>
      <c r="BM51" s="87"/>
      <c r="BY51" s="95"/>
      <c r="BZ51" s="95"/>
      <c r="CA51" s="111"/>
      <c r="CB51" s="111"/>
      <c r="CE51" s="109"/>
      <c r="CF51" s="110"/>
      <c r="CG51" s="113"/>
      <c r="CH51" s="113"/>
    </row>
    <row r="52" spans="1:86" ht="12.75">
      <c r="A52" s="64">
        <v>41614</v>
      </c>
      <c r="B52" s="64">
        <v>41618</v>
      </c>
      <c r="C52" s="115" t="s">
        <v>58</v>
      </c>
      <c r="D52" s="39" t="s">
        <v>8</v>
      </c>
      <c r="E52" s="103">
        <v>41486</v>
      </c>
      <c r="F52" s="41" t="s">
        <v>70</v>
      </c>
      <c r="G52" s="86">
        <v>1624154281.1000001</v>
      </c>
      <c r="H52" s="108">
        <v>85611634.67599998</v>
      </c>
      <c r="I52" s="47">
        <v>17033845</v>
      </c>
      <c r="J52" s="43">
        <v>0</v>
      </c>
      <c r="K52" s="44">
        <f t="shared" si="33"/>
        <v>0.199</v>
      </c>
      <c r="L52" s="66">
        <f t="shared" si="34"/>
        <v>0.0105</v>
      </c>
      <c r="M52" s="47">
        <v>0</v>
      </c>
      <c r="N52" s="44">
        <f t="shared" si="62"/>
        <v>0</v>
      </c>
      <c r="O52" s="66">
        <f t="shared" si="35"/>
        <v>0</v>
      </c>
      <c r="P52" s="43">
        <v>0</v>
      </c>
      <c r="Q52" s="44">
        <f t="shared" si="63"/>
        <v>0</v>
      </c>
      <c r="R52" s="66">
        <f t="shared" si="36"/>
        <v>0</v>
      </c>
      <c r="S52" s="46">
        <f t="shared" si="37"/>
        <v>0</v>
      </c>
      <c r="T52" s="66">
        <f t="shared" si="38"/>
        <v>0</v>
      </c>
      <c r="U52" s="46">
        <f t="shared" si="39"/>
        <v>0.199</v>
      </c>
      <c r="V52" s="66">
        <f t="shared" si="40"/>
        <v>0.010487824462380132</v>
      </c>
      <c r="W52" s="47">
        <v>17033845</v>
      </c>
      <c r="X52" s="47">
        <v>0</v>
      </c>
      <c r="Y52" s="43">
        <v>0</v>
      </c>
      <c r="Z52" s="44">
        <f t="shared" si="41"/>
        <v>0.199</v>
      </c>
      <c r="AA52" s="66">
        <f t="shared" si="42"/>
        <v>0.0105</v>
      </c>
      <c r="AB52" s="44">
        <f t="shared" si="43"/>
        <v>0</v>
      </c>
      <c r="AC52" s="66">
        <f t="shared" si="44"/>
        <v>0</v>
      </c>
      <c r="AD52" s="44">
        <f t="shared" si="45"/>
        <v>0</v>
      </c>
      <c r="AE52" s="66">
        <f t="shared" si="46"/>
        <v>0</v>
      </c>
      <c r="AF52" s="67">
        <f t="shared" si="47"/>
        <v>17033845</v>
      </c>
      <c r="AG52" s="68">
        <f t="shared" si="48"/>
        <v>0</v>
      </c>
      <c r="AH52" s="68">
        <f t="shared" si="49"/>
        <v>0</v>
      </c>
      <c r="AI52" s="69"/>
      <c r="AJ52" s="70">
        <f t="shared" si="50"/>
        <v>0.0005000000000000004</v>
      </c>
      <c r="AK52" s="70">
        <f t="shared" si="51"/>
        <v>0.0205</v>
      </c>
      <c r="AL52" s="71">
        <f t="shared" si="52"/>
        <v>0.18971186419306965</v>
      </c>
      <c r="AM52" s="71">
        <f t="shared" si="53"/>
        <v>0.01</v>
      </c>
      <c r="AN52" s="71">
        <f t="shared" si="54"/>
        <v>0.39</v>
      </c>
      <c r="AO52" s="71"/>
      <c r="AP52" s="70">
        <f t="shared" si="55"/>
        <v>0</v>
      </c>
      <c r="AQ52" s="70">
        <f t="shared" si="56"/>
        <v>0</v>
      </c>
      <c r="AR52" s="71">
        <f t="shared" si="57"/>
        <v>0</v>
      </c>
      <c r="AS52" s="71">
        <f t="shared" si="58"/>
        <v>0</v>
      </c>
      <c r="AT52" s="71">
        <f t="shared" si="59"/>
        <v>0</v>
      </c>
      <c r="AU52" s="63"/>
      <c r="AV52" s="70">
        <f t="shared" si="60"/>
        <v>0.0005000000000000004</v>
      </c>
      <c r="AW52" s="70">
        <f t="shared" si="61"/>
        <v>0.0205</v>
      </c>
      <c r="AY52" s="48"/>
      <c r="BC52" s="106"/>
      <c r="BD52" s="107"/>
      <c r="BE52" s="106"/>
      <c r="BF52" s="107"/>
      <c r="BL52" s="86"/>
      <c r="BM52" s="87"/>
      <c r="BY52" s="95"/>
      <c r="BZ52" s="95"/>
      <c r="CA52" s="111"/>
      <c r="CB52" s="111"/>
      <c r="CE52" s="86"/>
      <c r="CF52" s="108"/>
      <c r="CG52" s="113"/>
      <c r="CH52" s="113"/>
    </row>
    <row r="53" spans="1:86" ht="12.75">
      <c r="A53" s="79">
        <v>41614</v>
      </c>
      <c r="B53" s="79">
        <v>41618</v>
      </c>
      <c r="C53" s="114" t="s">
        <v>270</v>
      </c>
      <c r="D53" s="100" t="s">
        <v>283</v>
      </c>
      <c r="E53" s="102">
        <v>41486</v>
      </c>
      <c r="F53" s="98" t="s">
        <v>271</v>
      </c>
      <c r="G53" s="109">
        <v>30754235.630000003</v>
      </c>
      <c r="H53" s="110">
        <v>2816294.247</v>
      </c>
      <c r="I53" s="77">
        <v>391107</v>
      </c>
      <c r="J53" s="43">
        <v>0</v>
      </c>
      <c r="K53" s="74">
        <f>IF(AG53="y",ROUNDUP(I53/H53,4),ROUNDUP(I53/H53,3))</f>
        <v>0.139</v>
      </c>
      <c r="L53" s="75">
        <f>ROUND(I53/G53,4)</f>
        <v>0.0127</v>
      </c>
      <c r="M53" s="77">
        <v>0</v>
      </c>
      <c r="N53" s="74">
        <f t="shared" si="62"/>
        <v>0</v>
      </c>
      <c r="O53" s="75">
        <f>ROUND(M53/G53,4)</f>
        <v>0</v>
      </c>
      <c r="P53" s="73">
        <v>0</v>
      </c>
      <c r="Q53" s="74">
        <f t="shared" si="63"/>
        <v>0</v>
      </c>
      <c r="R53" s="75">
        <f>ROUND(P53/G53,4)</f>
        <v>0</v>
      </c>
      <c r="S53" s="76">
        <f>N53+Q53</f>
        <v>0</v>
      </c>
      <c r="T53" s="75">
        <f>O53+R53</f>
        <v>0</v>
      </c>
      <c r="U53" s="76">
        <f>K53+N53+Q53</f>
        <v>0.139</v>
      </c>
      <c r="V53" s="75">
        <f>(I53+M53+P53)/G53</f>
        <v>0.012717175113872273</v>
      </c>
      <c r="W53" s="77">
        <v>155351</v>
      </c>
      <c r="X53" s="77">
        <v>0</v>
      </c>
      <c r="Y53" s="73">
        <v>0</v>
      </c>
      <c r="Z53" s="74">
        <f>IF($AG53="y",ROUNDUP(W53/$H53,4),ROUNDUP(W53/$H53,3))</f>
        <v>0.056</v>
      </c>
      <c r="AA53" s="75">
        <f>ROUND(W53/G53,4)</f>
        <v>0.0051</v>
      </c>
      <c r="AB53" s="74">
        <f>IF($AG53="y",ROUNDUP(X53/$H53,4),ROUNDUP(X53/$H53,3))</f>
        <v>0</v>
      </c>
      <c r="AC53" s="75">
        <f>ROUND(X53/G53,4)</f>
        <v>0</v>
      </c>
      <c r="AD53" s="74">
        <f>IF($AG53="y",ROUNDUP(Y53/$H53,4),ROUNDUP(Y53/$H53,3))</f>
        <v>0</v>
      </c>
      <c r="AE53" s="75">
        <f>ROUND(Y53/G53,4)</f>
        <v>0</v>
      </c>
      <c r="AF53" s="78">
        <f>+I53+M53+P53</f>
        <v>391107</v>
      </c>
      <c r="AG53" s="80">
        <f>tef(C53)</f>
        <v>0</v>
      </c>
      <c r="AH53" s="80">
        <f>tef_CE(C53)</f>
        <v>0</v>
      </c>
      <c r="AI53" s="81"/>
      <c r="AJ53" s="82">
        <f>IF(L53-0.01&lt;0,0,L53-0.01)</f>
        <v>0.0026999999999999993</v>
      </c>
      <c r="AK53" s="82">
        <f>IF(L53=0,0,(L53+0.01))</f>
        <v>0.022699999999999998</v>
      </c>
      <c r="AL53" s="83">
        <f>IF(L53=0,0,($G53*0.01)/$H53)</f>
        <v>0.10920107393877726</v>
      </c>
      <c r="AM53" s="83">
        <f>IF(K53-AL53&lt;0,0,ROUND(K53-AL53,2))</f>
        <v>0.03</v>
      </c>
      <c r="AN53" s="83">
        <f>ROUND(K53+AL53,2)</f>
        <v>0.25</v>
      </c>
      <c r="AO53" s="83"/>
      <c r="AP53" s="82">
        <f>IF(T53-0.01&lt;0,0,T53-0.01)</f>
        <v>0</v>
      </c>
      <c r="AQ53" s="82">
        <f>IF(T53=0,0,(T53+0.01))</f>
        <v>0</v>
      </c>
      <c r="AR53" s="83">
        <f>IF(T53=0,0,(G53*0.01)/H53)</f>
        <v>0</v>
      </c>
      <c r="AS53" s="83">
        <f>IF(S53-AR53&lt;0,0,S53-AR53)</f>
        <v>0</v>
      </c>
      <c r="AT53" s="83">
        <f>S53+AR53</f>
        <v>0</v>
      </c>
      <c r="AU53" s="81"/>
      <c r="AV53" s="82">
        <f>AJ53+AP53</f>
        <v>0.0026999999999999993</v>
      </c>
      <c r="AW53" s="82">
        <f>AK53+AQ53</f>
        <v>0.022699999999999998</v>
      </c>
      <c r="AY53" s="48"/>
      <c r="BC53" s="106"/>
      <c r="BD53" s="107"/>
      <c r="BE53" s="106"/>
      <c r="BF53" s="107"/>
      <c r="BL53" s="86"/>
      <c r="BM53" s="87"/>
      <c r="BY53" s="95"/>
      <c r="BZ53" s="95"/>
      <c r="CA53" s="111"/>
      <c r="CB53" s="111"/>
      <c r="CE53" s="109"/>
      <c r="CF53" s="110"/>
      <c r="CG53" s="113"/>
      <c r="CH53" s="113"/>
    </row>
    <row r="54" spans="1:86" ht="12.75">
      <c r="A54" s="64">
        <v>41627</v>
      </c>
      <c r="B54" s="64">
        <v>41641</v>
      </c>
      <c r="C54" s="115" t="s">
        <v>226</v>
      </c>
      <c r="D54" s="39" t="s">
        <v>174</v>
      </c>
      <c r="E54" s="103">
        <v>41578</v>
      </c>
      <c r="F54" s="41" t="s">
        <v>90</v>
      </c>
      <c r="G54" s="86">
        <v>542384153.4200001</v>
      </c>
      <c r="H54" s="108">
        <v>57336809.998</v>
      </c>
      <c r="I54" s="47">
        <v>391849</v>
      </c>
      <c r="J54" s="43">
        <v>0</v>
      </c>
      <c r="K54" s="44">
        <f t="shared" si="33"/>
        <v>0.0069</v>
      </c>
      <c r="L54" s="66">
        <f t="shared" si="34"/>
        <v>0.0007</v>
      </c>
      <c r="M54" s="47">
        <v>0</v>
      </c>
      <c r="N54" s="44">
        <f t="shared" si="62"/>
        <v>0</v>
      </c>
      <c r="O54" s="66">
        <f t="shared" si="35"/>
        <v>0</v>
      </c>
      <c r="P54" s="43">
        <v>0</v>
      </c>
      <c r="Q54" s="44">
        <f t="shared" si="63"/>
        <v>0</v>
      </c>
      <c r="R54" s="66">
        <f t="shared" si="36"/>
        <v>0</v>
      </c>
      <c r="S54" s="46">
        <f t="shared" si="37"/>
        <v>0</v>
      </c>
      <c r="T54" s="66">
        <f t="shared" si="38"/>
        <v>0</v>
      </c>
      <c r="U54" s="46">
        <f t="shared" si="39"/>
        <v>0.0069</v>
      </c>
      <c r="V54" s="66">
        <f t="shared" si="40"/>
        <v>0.0007224565790301919</v>
      </c>
      <c r="W54" s="47">
        <v>391849</v>
      </c>
      <c r="X54" s="47">
        <v>0</v>
      </c>
      <c r="Y54" s="43">
        <v>0</v>
      </c>
      <c r="Z54" s="44">
        <f t="shared" si="41"/>
        <v>0.0069</v>
      </c>
      <c r="AA54" s="66">
        <f t="shared" si="42"/>
        <v>0.0007</v>
      </c>
      <c r="AB54" s="44">
        <f t="shared" si="43"/>
        <v>0</v>
      </c>
      <c r="AC54" s="66">
        <f t="shared" si="44"/>
        <v>0</v>
      </c>
      <c r="AD54" s="44">
        <f t="shared" si="45"/>
        <v>0</v>
      </c>
      <c r="AE54" s="66">
        <f t="shared" si="46"/>
        <v>0</v>
      </c>
      <c r="AF54" s="67">
        <f t="shared" si="47"/>
        <v>391849</v>
      </c>
      <c r="AG54" s="68" t="str">
        <f t="shared" si="48"/>
        <v>Y</v>
      </c>
      <c r="AH54" s="68" t="str">
        <f t="shared" si="49"/>
        <v>CEF</v>
      </c>
      <c r="AI54" s="69"/>
      <c r="AJ54" s="70">
        <f t="shared" si="50"/>
        <v>0</v>
      </c>
      <c r="AK54" s="70">
        <f t="shared" si="51"/>
        <v>0.0107</v>
      </c>
      <c r="AL54" s="71">
        <f t="shared" si="52"/>
        <v>0.09459615096112241</v>
      </c>
      <c r="AM54" s="71">
        <f t="shared" si="53"/>
        <v>0</v>
      </c>
      <c r="AN54" s="71">
        <f t="shared" si="54"/>
        <v>0.1</v>
      </c>
      <c r="AO54" s="71"/>
      <c r="AP54" s="70">
        <f t="shared" si="55"/>
        <v>0</v>
      </c>
      <c r="AQ54" s="70">
        <f t="shared" si="56"/>
        <v>0</v>
      </c>
      <c r="AR54" s="71">
        <f t="shared" si="57"/>
        <v>0</v>
      </c>
      <c r="AS54" s="71">
        <f t="shared" si="58"/>
        <v>0</v>
      </c>
      <c r="AT54" s="71">
        <f t="shared" si="59"/>
        <v>0</v>
      </c>
      <c r="AU54" s="63"/>
      <c r="AV54" s="70">
        <f t="shared" si="60"/>
        <v>0</v>
      </c>
      <c r="AW54" s="70">
        <f t="shared" si="61"/>
        <v>0.0107</v>
      </c>
      <c r="AY54" s="48"/>
      <c r="BC54" s="106"/>
      <c r="BD54" s="107"/>
      <c r="BE54" s="106"/>
      <c r="BF54" s="107"/>
      <c r="BL54" s="86"/>
      <c r="BM54" s="87"/>
      <c r="BY54" s="95"/>
      <c r="BZ54" s="95"/>
      <c r="CA54" s="111"/>
      <c r="CB54" s="111"/>
      <c r="CE54" s="86"/>
      <c r="CF54" s="108"/>
      <c r="CG54" s="113"/>
      <c r="CH54" s="113"/>
    </row>
    <row r="55" spans="1:86" ht="12.75">
      <c r="A55" s="79">
        <v>41635</v>
      </c>
      <c r="B55" s="79">
        <v>41639</v>
      </c>
      <c r="C55" s="114" t="s">
        <v>136</v>
      </c>
      <c r="D55" s="72" t="s">
        <v>175</v>
      </c>
      <c r="E55" s="102">
        <v>41425</v>
      </c>
      <c r="F55" s="98" t="s">
        <v>85</v>
      </c>
      <c r="G55" s="109">
        <v>318503435.05</v>
      </c>
      <c r="H55" s="110">
        <v>34029985.497</v>
      </c>
      <c r="I55" s="77">
        <v>59467</v>
      </c>
      <c r="J55" s="43">
        <v>0</v>
      </c>
      <c r="K55" s="74">
        <f t="shared" si="33"/>
        <v>0.0018</v>
      </c>
      <c r="L55" s="75">
        <f t="shared" si="34"/>
        <v>0.0002</v>
      </c>
      <c r="M55" s="77">
        <v>110094</v>
      </c>
      <c r="N55" s="74">
        <f t="shared" si="62"/>
        <v>0.0033</v>
      </c>
      <c r="O55" s="75">
        <f t="shared" si="35"/>
        <v>0.0003</v>
      </c>
      <c r="P55" s="73">
        <v>967872</v>
      </c>
      <c r="Q55" s="74">
        <f t="shared" si="63"/>
        <v>0.0285</v>
      </c>
      <c r="R55" s="75">
        <f t="shared" si="36"/>
        <v>0.003</v>
      </c>
      <c r="S55" s="76">
        <f t="shared" si="37"/>
        <v>0.0318</v>
      </c>
      <c r="T55" s="75">
        <f t="shared" si="38"/>
        <v>0.0033</v>
      </c>
      <c r="U55" s="76">
        <f t="shared" si="39"/>
        <v>0.033600000000000005</v>
      </c>
      <c r="V55" s="75">
        <f t="shared" si="40"/>
        <v>0.0035711796948797144</v>
      </c>
      <c r="W55" s="77">
        <v>59467</v>
      </c>
      <c r="X55" s="77">
        <v>110094</v>
      </c>
      <c r="Y55" s="73">
        <v>967872</v>
      </c>
      <c r="Z55" s="74">
        <f t="shared" si="41"/>
        <v>0.0018</v>
      </c>
      <c r="AA55" s="75">
        <f t="shared" si="42"/>
        <v>0.0002</v>
      </c>
      <c r="AB55" s="74">
        <f t="shared" si="43"/>
        <v>0.0033</v>
      </c>
      <c r="AC55" s="75">
        <f t="shared" si="44"/>
        <v>0.0003</v>
      </c>
      <c r="AD55" s="74">
        <f t="shared" si="45"/>
        <v>0.0285</v>
      </c>
      <c r="AE55" s="75">
        <f t="shared" si="46"/>
        <v>0.003</v>
      </c>
      <c r="AF55" s="78">
        <f t="shared" si="47"/>
        <v>1137433</v>
      </c>
      <c r="AG55" s="80" t="str">
        <f t="shared" si="48"/>
        <v>Y</v>
      </c>
      <c r="AH55" s="80">
        <f t="shared" si="49"/>
        <v>0</v>
      </c>
      <c r="AI55" s="81"/>
      <c r="AJ55" s="82">
        <f t="shared" si="50"/>
        <v>0</v>
      </c>
      <c r="AK55" s="82">
        <f t="shared" si="51"/>
        <v>0.0102</v>
      </c>
      <c r="AL55" s="83">
        <f t="shared" si="52"/>
        <v>0.09359493705281728</v>
      </c>
      <c r="AM55" s="83">
        <f t="shared" si="53"/>
        <v>0</v>
      </c>
      <c r="AN55" s="83">
        <f t="shared" si="54"/>
        <v>0.1</v>
      </c>
      <c r="AO55" s="83"/>
      <c r="AP55" s="82">
        <f t="shared" si="55"/>
        <v>0</v>
      </c>
      <c r="AQ55" s="82">
        <f t="shared" si="56"/>
        <v>0.0133</v>
      </c>
      <c r="AR55" s="83">
        <f t="shared" si="57"/>
        <v>0.09359493705281728</v>
      </c>
      <c r="AS55" s="83">
        <f t="shared" si="58"/>
        <v>0</v>
      </c>
      <c r="AT55" s="83">
        <f t="shared" si="59"/>
        <v>0.1253949370528173</v>
      </c>
      <c r="AU55" s="81"/>
      <c r="AV55" s="82">
        <f t="shared" si="60"/>
        <v>0</v>
      </c>
      <c r="AW55" s="82">
        <f t="shared" si="61"/>
        <v>0.0235</v>
      </c>
      <c r="AY55" s="48"/>
      <c r="BC55" s="106"/>
      <c r="BD55" s="107"/>
      <c r="BE55" s="106"/>
      <c r="BF55" s="107"/>
      <c r="BL55" s="86"/>
      <c r="BM55" s="87"/>
      <c r="BY55" s="95"/>
      <c r="BZ55" s="95"/>
      <c r="CA55" s="111"/>
      <c r="CB55" s="111"/>
      <c r="CE55" s="109"/>
      <c r="CF55" s="110"/>
      <c r="CG55" s="113"/>
      <c r="CH55" s="113"/>
    </row>
    <row r="56" spans="1:86" ht="12.75">
      <c r="A56" s="64">
        <v>41627</v>
      </c>
      <c r="B56" s="64">
        <v>41641</v>
      </c>
      <c r="C56" s="117" t="s">
        <v>184</v>
      </c>
      <c r="D56" s="39" t="s">
        <v>244</v>
      </c>
      <c r="E56" s="103">
        <v>41547</v>
      </c>
      <c r="F56" s="91" t="s">
        <v>291</v>
      </c>
      <c r="G56" s="86">
        <v>342498514.72</v>
      </c>
      <c r="H56" s="108">
        <v>61817857.904</v>
      </c>
      <c r="I56" s="47">
        <v>0</v>
      </c>
      <c r="J56" s="43">
        <v>0</v>
      </c>
      <c r="K56" s="44">
        <f t="shared" si="33"/>
        <v>0</v>
      </c>
      <c r="L56" s="66">
        <f t="shared" si="34"/>
        <v>0</v>
      </c>
      <c r="M56" s="47">
        <v>0</v>
      </c>
      <c r="N56" s="44">
        <f t="shared" si="62"/>
        <v>0</v>
      </c>
      <c r="O56" s="66">
        <f t="shared" si="35"/>
        <v>0</v>
      </c>
      <c r="P56" s="43">
        <v>0</v>
      </c>
      <c r="Q56" s="44">
        <f t="shared" si="63"/>
        <v>0</v>
      </c>
      <c r="R56" s="66">
        <f t="shared" si="36"/>
        <v>0</v>
      </c>
      <c r="S56" s="46">
        <f t="shared" si="37"/>
        <v>0</v>
      </c>
      <c r="T56" s="66">
        <f t="shared" si="38"/>
        <v>0</v>
      </c>
      <c r="U56" s="46">
        <f t="shared" si="39"/>
        <v>0</v>
      </c>
      <c r="V56" s="66">
        <f t="shared" si="40"/>
        <v>0</v>
      </c>
      <c r="W56" s="47">
        <v>0</v>
      </c>
      <c r="X56" s="47">
        <v>0</v>
      </c>
      <c r="Y56" s="43">
        <v>0</v>
      </c>
      <c r="Z56" s="44">
        <f t="shared" si="41"/>
        <v>0</v>
      </c>
      <c r="AA56" s="66">
        <f>ROUND(W56/G56,4)</f>
        <v>0</v>
      </c>
      <c r="AB56" s="44">
        <f t="shared" si="43"/>
        <v>0</v>
      </c>
      <c r="AC56" s="66">
        <f>ROUND(X56/G56,4)</f>
        <v>0</v>
      </c>
      <c r="AD56" s="44">
        <f t="shared" si="45"/>
        <v>0</v>
      </c>
      <c r="AE56" s="66">
        <f>ROUND(Y56/G56,4)</f>
        <v>0</v>
      </c>
      <c r="AF56" s="67">
        <f t="shared" si="47"/>
        <v>0</v>
      </c>
      <c r="AG56" s="68">
        <f t="shared" si="48"/>
        <v>0</v>
      </c>
      <c r="AH56" s="68">
        <f t="shared" si="49"/>
        <v>0</v>
      </c>
      <c r="AI56" s="69"/>
      <c r="AJ56" s="70">
        <f t="shared" si="50"/>
        <v>0</v>
      </c>
      <c r="AK56" s="70">
        <f t="shared" si="51"/>
        <v>0</v>
      </c>
      <c r="AL56" s="71">
        <f t="shared" si="52"/>
        <v>0</v>
      </c>
      <c r="AM56" s="71">
        <f t="shared" si="53"/>
        <v>0</v>
      </c>
      <c r="AN56" s="71">
        <f t="shared" si="54"/>
        <v>0</v>
      </c>
      <c r="AO56" s="71"/>
      <c r="AP56" s="70">
        <f t="shared" si="55"/>
        <v>0</v>
      </c>
      <c r="AQ56" s="70">
        <f t="shared" si="56"/>
        <v>0</v>
      </c>
      <c r="AR56" s="71">
        <f>IF(T56=0,0,(G56*0.01)/H56)</f>
        <v>0</v>
      </c>
      <c r="AS56" s="71">
        <f t="shared" si="58"/>
        <v>0</v>
      </c>
      <c r="AT56" s="71">
        <f t="shared" si="59"/>
        <v>0</v>
      </c>
      <c r="AU56" s="63"/>
      <c r="AV56" s="70">
        <f t="shared" si="60"/>
        <v>0</v>
      </c>
      <c r="AW56" s="70">
        <f t="shared" si="61"/>
        <v>0</v>
      </c>
      <c r="AY56" s="48"/>
      <c r="BC56" s="106"/>
      <c r="BD56" s="107"/>
      <c r="BE56" s="106"/>
      <c r="BF56" s="107"/>
      <c r="BL56" s="86"/>
      <c r="BM56" s="87"/>
      <c r="BY56" s="95"/>
      <c r="BZ56" s="95"/>
      <c r="CA56" s="111"/>
      <c r="CB56" s="111"/>
      <c r="CE56" s="86"/>
      <c r="CF56" s="108"/>
      <c r="CG56" s="113"/>
      <c r="CH56" s="113"/>
    </row>
    <row r="57" spans="1:86" ht="12.75">
      <c r="A57" s="79">
        <v>41635</v>
      </c>
      <c r="B57" s="79">
        <v>41639</v>
      </c>
      <c r="C57" s="114" t="s">
        <v>137</v>
      </c>
      <c r="D57" s="72" t="s">
        <v>176</v>
      </c>
      <c r="E57" s="102">
        <v>41425</v>
      </c>
      <c r="F57" s="98" t="s">
        <v>86</v>
      </c>
      <c r="G57" s="109">
        <v>71574260.27</v>
      </c>
      <c r="H57" s="110">
        <v>8084167.88</v>
      </c>
      <c r="I57" s="77">
        <v>17552</v>
      </c>
      <c r="J57" s="43">
        <v>0</v>
      </c>
      <c r="K57" s="74">
        <f t="shared" si="33"/>
        <v>0.0021999999999999997</v>
      </c>
      <c r="L57" s="75">
        <f t="shared" si="34"/>
        <v>0.0002</v>
      </c>
      <c r="M57" s="77">
        <v>0</v>
      </c>
      <c r="N57" s="74">
        <f t="shared" si="62"/>
        <v>0</v>
      </c>
      <c r="O57" s="75">
        <f t="shared" si="35"/>
        <v>0</v>
      </c>
      <c r="P57" s="73">
        <v>0</v>
      </c>
      <c r="Q57" s="74">
        <f t="shared" si="63"/>
        <v>0</v>
      </c>
      <c r="R57" s="75">
        <f t="shared" si="36"/>
        <v>0</v>
      </c>
      <c r="S57" s="76">
        <f t="shared" si="37"/>
        <v>0</v>
      </c>
      <c r="T57" s="75">
        <f t="shared" si="38"/>
        <v>0</v>
      </c>
      <c r="U57" s="76">
        <f t="shared" si="39"/>
        <v>0.0021999999999999997</v>
      </c>
      <c r="V57" s="75">
        <f t="shared" si="40"/>
        <v>0.0002452278225969572</v>
      </c>
      <c r="W57" s="77">
        <v>17552</v>
      </c>
      <c r="X57" s="77">
        <v>0</v>
      </c>
      <c r="Y57" s="73">
        <v>0</v>
      </c>
      <c r="Z57" s="74">
        <f t="shared" si="41"/>
        <v>0.0021999999999999997</v>
      </c>
      <c r="AA57" s="75">
        <f>ROUND(W57/G57,4)</f>
        <v>0.0002</v>
      </c>
      <c r="AB57" s="74">
        <f t="shared" si="43"/>
        <v>0</v>
      </c>
      <c r="AC57" s="75">
        <f>ROUND(X57/G57,4)</f>
        <v>0</v>
      </c>
      <c r="AD57" s="74">
        <f t="shared" si="45"/>
        <v>0</v>
      </c>
      <c r="AE57" s="75">
        <f>ROUND(Y57/G57,4)</f>
        <v>0</v>
      </c>
      <c r="AF57" s="78">
        <f t="shared" si="47"/>
        <v>17552</v>
      </c>
      <c r="AG57" s="80" t="str">
        <f t="shared" si="48"/>
        <v>Y</v>
      </c>
      <c r="AH57" s="80">
        <f t="shared" si="49"/>
        <v>0</v>
      </c>
      <c r="AI57" s="81"/>
      <c r="AJ57" s="82">
        <f t="shared" si="50"/>
        <v>0</v>
      </c>
      <c r="AK57" s="82">
        <f t="shared" si="51"/>
        <v>0.0102</v>
      </c>
      <c r="AL57" s="83">
        <f t="shared" si="52"/>
        <v>0.08853633587579578</v>
      </c>
      <c r="AM57" s="83">
        <f t="shared" si="53"/>
        <v>0</v>
      </c>
      <c r="AN57" s="83">
        <f t="shared" si="54"/>
        <v>0.09</v>
      </c>
      <c r="AO57" s="83"/>
      <c r="AP57" s="82">
        <f t="shared" si="55"/>
        <v>0</v>
      </c>
      <c r="AQ57" s="82">
        <f t="shared" si="56"/>
        <v>0</v>
      </c>
      <c r="AR57" s="83">
        <f>IF(T57=0,0,(G57*0.01)/H57)</f>
        <v>0</v>
      </c>
      <c r="AS57" s="83">
        <f t="shared" si="58"/>
        <v>0</v>
      </c>
      <c r="AT57" s="83">
        <f t="shared" si="59"/>
        <v>0</v>
      </c>
      <c r="AU57" s="81"/>
      <c r="AV57" s="82">
        <f t="shared" si="60"/>
        <v>0</v>
      </c>
      <c r="AW57" s="82">
        <f t="shared" si="61"/>
        <v>0.0102</v>
      </c>
      <c r="AY57" s="48"/>
      <c r="BC57" s="106"/>
      <c r="BD57" s="107"/>
      <c r="BE57" s="106"/>
      <c r="BF57" s="107"/>
      <c r="BL57" s="86"/>
      <c r="BM57" s="87"/>
      <c r="BY57" s="95"/>
      <c r="BZ57" s="95"/>
      <c r="CA57" s="111"/>
      <c r="CB57" s="111"/>
      <c r="CE57" s="109"/>
      <c r="CF57" s="110"/>
      <c r="CG57" s="113"/>
      <c r="CH57" s="113"/>
    </row>
    <row r="58" spans="1:86" ht="12.75">
      <c r="A58" s="64">
        <v>41635</v>
      </c>
      <c r="B58" s="64">
        <v>41639</v>
      </c>
      <c r="C58" s="115" t="s">
        <v>138</v>
      </c>
      <c r="D58" s="39" t="s">
        <v>177</v>
      </c>
      <c r="E58" s="103">
        <v>41425</v>
      </c>
      <c r="F58" s="41" t="s">
        <v>87</v>
      </c>
      <c r="G58" s="86">
        <v>107940776.85000001</v>
      </c>
      <c r="H58" s="108">
        <v>11841974.965000002</v>
      </c>
      <c r="I58" s="47">
        <v>0</v>
      </c>
      <c r="J58" s="43">
        <v>0</v>
      </c>
      <c r="K58" s="44">
        <f t="shared" si="33"/>
        <v>0</v>
      </c>
      <c r="L58" s="66">
        <f t="shared" si="34"/>
        <v>0</v>
      </c>
      <c r="M58" s="47">
        <v>16200</v>
      </c>
      <c r="N58" s="44">
        <f t="shared" si="62"/>
        <v>0.0014</v>
      </c>
      <c r="O58" s="66">
        <f t="shared" si="35"/>
        <v>0.0002</v>
      </c>
      <c r="P58" s="43">
        <v>504819</v>
      </c>
      <c r="Q58" s="44">
        <f t="shared" si="63"/>
        <v>0.0427</v>
      </c>
      <c r="R58" s="66">
        <f t="shared" si="36"/>
        <v>0.0047</v>
      </c>
      <c r="S58" s="46">
        <f t="shared" si="37"/>
        <v>0.0441</v>
      </c>
      <c r="T58" s="66">
        <f t="shared" si="38"/>
        <v>0.0049</v>
      </c>
      <c r="U58" s="46">
        <f t="shared" si="39"/>
        <v>0.0441</v>
      </c>
      <c r="V58" s="66">
        <f t="shared" si="40"/>
        <v>0.004826896889245429</v>
      </c>
      <c r="W58" s="47">
        <v>0</v>
      </c>
      <c r="X58" s="47">
        <v>16200</v>
      </c>
      <c r="Y58" s="43">
        <v>504819</v>
      </c>
      <c r="Z58" s="44">
        <f t="shared" si="41"/>
        <v>0</v>
      </c>
      <c r="AA58" s="66">
        <f aca="true" t="shared" si="64" ref="AA58:AA82">ROUND(W58/G58,4)</f>
        <v>0</v>
      </c>
      <c r="AB58" s="44">
        <f t="shared" si="43"/>
        <v>0.0014</v>
      </c>
      <c r="AC58" s="66">
        <f aca="true" t="shared" si="65" ref="AC58:AC82">ROUND(X58/G58,4)</f>
        <v>0.0002</v>
      </c>
      <c r="AD58" s="44">
        <f t="shared" si="45"/>
        <v>0.0427</v>
      </c>
      <c r="AE58" s="66">
        <f aca="true" t="shared" si="66" ref="AE58:AE82">ROUND(Y58/G58,4)</f>
        <v>0.0047</v>
      </c>
      <c r="AF58" s="67">
        <f t="shared" si="47"/>
        <v>521019</v>
      </c>
      <c r="AG58" s="68" t="str">
        <f t="shared" si="48"/>
        <v>Y</v>
      </c>
      <c r="AH58" s="68">
        <f t="shared" si="49"/>
        <v>0</v>
      </c>
      <c r="AI58" s="69"/>
      <c r="AJ58" s="70">
        <f t="shared" si="50"/>
        <v>0</v>
      </c>
      <c r="AK58" s="70">
        <f t="shared" si="51"/>
        <v>0</v>
      </c>
      <c r="AL58" s="71">
        <f t="shared" si="52"/>
        <v>0</v>
      </c>
      <c r="AM58" s="71">
        <f t="shared" si="53"/>
        <v>0</v>
      </c>
      <c r="AN58" s="71">
        <f t="shared" si="54"/>
        <v>0</v>
      </c>
      <c r="AO58" s="71"/>
      <c r="AP58" s="70">
        <f t="shared" si="55"/>
        <v>0</v>
      </c>
      <c r="AQ58" s="70">
        <f t="shared" si="56"/>
        <v>0.0149</v>
      </c>
      <c r="AR58" s="71">
        <f aca="true" t="shared" si="67" ref="AR58:AR82">IF(T58=0,0,(G58*0.01)/H58)</f>
        <v>0.09115099227031678</v>
      </c>
      <c r="AS58" s="71">
        <f t="shared" si="58"/>
        <v>0</v>
      </c>
      <c r="AT58" s="71">
        <f t="shared" si="59"/>
        <v>0.13525099227031678</v>
      </c>
      <c r="AU58" s="63"/>
      <c r="AV58" s="70">
        <f t="shared" si="60"/>
        <v>0</v>
      </c>
      <c r="AW58" s="70">
        <f t="shared" si="61"/>
        <v>0.0149</v>
      </c>
      <c r="AY58" s="48"/>
      <c r="BC58" s="106"/>
      <c r="BD58" s="107"/>
      <c r="BE58" s="106"/>
      <c r="BF58" s="107"/>
      <c r="BL58" s="86"/>
      <c r="BM58" s="87"/>
      <c r="BY58" s="95"/>
      <c r="BZ58" s="95"/>
      <c r="CA58" s="111"/>
      <c r="CB58" s="111"/>
      <c r="CE58" s="86"/>
      <c r="CF58" s="108"/>
      <c r="CG58" s="113"/>
      <c r="CH58" s="113"/>
    </row>
    <row r="59" spans="1:86" ht="12.75">
      <c r="A59" s="79">
        <v>41614</v>
      </c>
      <c r="B59" s="79">
        <v>41618</v>
      </c>
      <c r="C59" s="114" t="s">
        <v>197</v>
      </c>
      <c r="D59" s="72" t="s">
        <v>178</v>
      </c>
      <c r="E59" s="102">
        <v>41394</v>
      </c>
      <c r="F59" s="98" t="s">
        <v>198</v>
      </c>
      <c r="G59" s="109">
        <v>22008039.700000003</v>
      </c>
      <c r="H59" s="110">
        <v>1329218.52</v>
      </c>
      <c r="I59" s="77">
        <v>116660</v>
      </c>
      <c r="J59" s="43">
        <v>0</v>
      </c>
      <c r="K59" s="74">
        <f t="shared" si="33"/>
        <v>0.088</v>
      </c>
      <c r="L59" s="75">
        <f t="shared" si="34"/>
        <v>0.0053</v>
      </c>
      <c r="M59" s="77">
        <v>1262270</v>
      </c>
      <c r="N59" s="74">
        <f t="shared" si="62"/>
        <v>0.95</v>
      </c>
      <c r="O59" s="75">
        <f t="shared" si="35"/>
        <v>0.0574</v>
      </c>
      <c r="P59" s="73">
        <v>499879</v>
      </c>
      <c r="Q59" s="74">
        <f t="shared" si="63"/>
        <v>0.377</v>
      </c>
      <c r="R59" s="75">
        <f t="shared" si="36"/>
        <v>0.0227</v>
      </c>
      <c r="S59" s="76">
        <f t="shared" si="37"/>
        <v>1.327</v>
      </c>
      <c r="T59" s="75">
        <f t="shared" si="38"/>
        <v>0.0801</v>
      </c>
      <c r="U59" s="76">
        <f t="shared" si="39"/>
        <v>1.415</v>
      </c>
      <c r="V59" s="75">
        <f t="shared" si="40"/>
        <v>0.08536921168858123</v>
      </c>
      <c r="W59" s="77">
        <v>0</v>
      </c>
      <c r="X59" s="77">
        <v>1262270</v>
      </c>
      <c r="Y59" s="73">
        <v>499879</v>
      </c>
      <c r="Z59" s="74">
        <f t="shared" si="41"/>
        <v>0</v>
      </c>
      <c r="AA59" s="75">
        <f t="shared" si="64"/>
        <v>0</v>
      </c>
      <c r="AB59" s="74">
        <f t="shared" si="43"/>
        <v>0.95</v>
      </c>
      <c r="AC59" s="75">
        <f t="shared" si="65"/>
        <v>0.0574</v>
      </c>
      <c r="AD59" s="74">
        <f t="shared" si="45"/>
        <v>0.377</v>
      </c>
      <c r="AE59" s="75">
        <f t="shared" si="66"/>
        <v>0.0227</v>
      </c>
      <c r="AF59" s="78">
        <f t="shared" si="47"/>
        <v>1878809</v>
      </c>
      <c r="AG59" s="80">
        <f t="shared" si="48"/>
        <v>0</v>
      </c>
      <c r="AH59" s="80">
        <f t="shared" si="49"/>
        <v>0</v>
      </c>
      <c r="AI59" s="81"/>
      <c r="AJ59" s="82">
        <f t="shared" si="50"/>
        <v>0</v>
      </c>
      <c r="AK59" s="82">
        <f t="shared" si="51"/>
        <v>0.015300000000000001</v>
      </c>
      <c r="AL59" s="83">
        <f t="shared" si="52"/>
        <v>0.16557126889866086</v>
      </c>
      <c r="AM59" s="83">
        <f t="shared" si="53"/>
        <v>0</v>
      </c>
      <c r="AN59" s="83">
        <f t="shared" si="54"/>
        <v>0.25</v>
      </c>
      <c r="AO59" s="83"/>
      <c r="AP59" s="82">
        <f t="shared" si="55"/>
        <v>0.07010000000000001</v>
      </c>
      <c r="AQ59" s="82">
        <f t="shared" si="56"/>
        <v>0.0901</v>
      </c>
      <c r="AR59" s="83">
        <f t="shared" si="67"/>
        <v>0.16557126889866086</v>
      </c>
      <c r="AS59" s="83">
        <f t="shared" si="58"/>
        <v>1.1614287311013392</v>
      </c>
      <c r="AT59" s="83">
        <f t="shared" si="59"/>
        <v>1.4925712688986608</v>
      </c>
      <c r="AU59" s="81"/>
      <c r="AV59" s="82">
        <f t="shared" si="60"/>
        <v>0.07010000000000001</v>
      </c>
      <c r="AW59" s="82">
        <f t="shared" si="61"/>
        <v>0.1054</v>
      </c>
      <c r="AY59" s="48"/>
      <c r="BC59" s="106"/>
      <c r="BD59" s="107"/>
      <c r="BE59" s="106"/>
      <c r="BF59" s="107"/>
      <c r="BL59" s="86"/>
      <c r="BM59" s="87"/>
      <c r="BY59" s="95"/>
      <c r="BZ59" s="95"/>
      <c r="CA59" s="111"/>
      <c r="CB59" s="111"/>
      <c r="CE59" s="109"/>
      <c r="CF59" s="110"/>
      <c r="CG59" s="113"/>
      <c r="CH59" s="113"/>
    </row>
    <row r="60" spans="1:86" ht="12.75">
      <c r="A60" s="64">
        <v>41614</v>
      </c>
      <c r="B60" s="64">
        <v>41618</v>
      </c>
      <c r="C60" s="115" t="s">
        <v>229</v>
      </c>
      <c r="D60" s="39" t="s">
        <v>5</v>
      </c>
      <c r="E60" s="103">
        <v>41455</v>
      </c>
      <c r="F60" s="41" t="s">
        <v>193</v>
      </c>
      <c r="G60" s="86">
        <v>3780977740.8199997</v>
      </c>
      <c r="H60" s="108">
        <v>52026420.642</v>
      </c>
      <c r="I60" s="47">
        <v>8105159</v>
      </c>
      <c r="J60" s="43">
        <v>0</v>
      </c>
      <c r="K60" s="44">
        <f t="shared" si="33"/>
        <v>0.156</v>
      </c>
      <c r="L60" s="66">
        <f t="shared" si="34"/>
        <v>0.0021</v>
      </c>
      <c r="M60" s="47">
        <v>0</v>
      </c>
      <c r="N60" s="44">
        <f t="shared" si="62"/>
        <v>0</v>
      </c>
      <c r="O60" s="66">
        <f t="shared" si="35"/>
        <v>0</v>
      </c>
      <c r="P60" s="43">
        <v>0</v>
      </c>
      <c r="Q60" s="44">
        <f t="shared" si="63"/>
        <v>0</v>
      </c>
      <c r="R60" s="66">
        <f t="shared" si="36"/>
        <v>0</v>
      </c>
      <c r="S60" s="46">
        <f t="shared" si="37"/>
        <v>0</v>
      </c>
      <c r="T60" s="66">
        <f t="shared" si="38"/>
        <v>0</v>
      </c>
      <c r="U60" s="46">
        <f t="shared" si="39"/>
        <v>0.156</v>
      </c>
      <c r="V60" s="66">
        <f t="shared" si="40"/>
        <v>0.0021436674732293434</v>
      </c>
      <c r="W60" s="47">
        <v>8105159</v>
      </c>
      <c r="X60" s="47">
        <v>0</v>
      </c>
      <c r="Y60" s="43">
        <v>0</v>
      </c>
      <c r="Z60" s="44">
        <f t="shared" si="41"/>
        <v>0.156</v>
      </c>
      <c r="AA60" s="66">
        <f t="shared" si="64"/>
        <v>0.0021</v>
      </c>
      <c r="AB60" s="44">
        <f t="shared" si="43"/>
        <v>0</v>
      </c>
      <c r="AC60" s="66">
        <f t="shared" si="65"/>
        <v>0</v>
      </c>
      <c r="AD60" s="44">
        <f t="shared" si="45"/>
        <v>0</v>
      </c>
      <c r="AE60" s="66">
        <f t="shared" si="66"/>
        <v>0</v>
      </c>
      <c r="AF60" s="67">
        <f t="shared" si="47"/>
        <v>8105159</v>
      </c>
      <c r="AG60" s="68">
        <f t="shared" si="48"/>
        <v>0</v>
      </c>
      <c r="AH60" s="68">
        <f t="shared" si="49"/>
        <v>0</v>
      </c>
      <c r="AI60" s="69"/>
      <c r="AJ60" s="70">
        <f t="shared" si="50"/>
        <v>0</v>
      </c>
      <c r="AK60" s="70">
        <f t="shared" si="51"/>
        <v>0.0121</v>
      </c>
      <c r="AL60" s="71">
        <f t="shared" si="52"/>
        <v>0.7267418542661925</v>
      </c>
      <c r="AM60" s="71">
        <f t="shared" si="53"/>
        <v>0</v>
      </c>
      <c r="AN60" s="71">
        <f t="shared" si="54"/>
        <v>0.88</v>
      </c>
      <c r="AO60" s="71"/>
      <c r="AP60" s="70">
        <f t="shared" si="55"/>
        <v>0</v>
      </c>
      <c r="AQ60" s="70">
        <f t="shared" si="56"/>
        <v>0</v>
      </c>
      <c r="AR60" s="71">
        <f t="shared" si="67"/>
        <v>0</v>
      </c>
      <c r="AS60" s="71">
        <f t="shared" si="58"/>
        <v>0</v>
      </c>
      <c r="AT60" s="71">
        <f t="shared" si="59"/>
        <v>0</v>
      </c>
      <c r="AU60" s="63"/>
      <c r="AV60" s="70">
        <f t="shared" si="60"/>
        <v>0</v>
      </c>
      <c r="AW60" s="70">
        <f t="shared" si="61"/>
        <v>0.0121</v>
      </c>
      <c r="AY60" s="48"/>
      <c r="BC60" s="106"/>
      <c r="BD60" s="107"/>
      <c r="BE60" s="106"/>
      <c r="BF60" s="107"/>
      <c r="BL60" s="86"/>
      <c r="BM60" s="87"/>
      <c r="BY60" s="95"/>
      <c r="BZ60" s="95"/>
      <c r="CA60" s="111"/>
      <c r="CB60" s="111"/>
      <c r="CE60" s="86"/>
      <c r="CF60" s="108"/>
      <c r="CG60" s="113"/>
      <c r="CH60" s="113"/>
    </row>
    <row r="61" spans="1:86" ht="12.75">
      <c r="A61" s="79">
        <v>41614</v>
      </c>
      <c r="B61" s="79">
        <v>41618</v>
      </c>
      <c r="C61" s="114" t="s">
        <v>59</v>
      </c>
      <c r="D61" s="72" t="s">
        <v>179</v>
      </c>
      <c r="E61" s="102">
        <v>41394</v>
      </c>
      <c r="F61" s="98" t="s">
        <v>195</v>
      </c>
      <c r="G61" s="109">
        <v>379644076.58000004</v>
      </c>
      <c r="H61" s="110">
        <v>20461982.494</v>
      </c>
      <c r="I61" s="77">
        <v>1163816</v>
      </c>
      <c r="J61" s="43">
        <v>0</v>
      </c>
      <c r="K61" s="74">
        <f t="shared" si="33"/>
        <v>0.057</v>
      </c>
      <c r="L61" s="75">
        <f t="shared" si="34"/>
        <v>0.0031</v>
      </c>
      <c r="M61" s="77">
        <v>0</v>
      </c>
      <c r="N61" s="74">
        <f t="shared" si="62"/>
        <v>0</v>
      </c>
      <c r="O61" s="75">
        <f t="shared" si="35"/>
        <v>0</v>
      </c>
      <c r="P61" s="73">
        <v>0</v>
      </c>
      <c r="Q61" s="74">
        <f t="shared" si="63"/>
        <v>0</v>
      </c>
      <c r="R61" s="75">
        <f t="shared" si="36"/>
        <v>0</v>
      </c>
      <c r="S61" s="76">
        <f t="shared" si="37"/>
        <v>0</v>
      </c>
      <c r="T61" s="75">
        <f t="shared" si="38"/>
        <v>0</v>
      </c>
      <c r="U61" s="76">
        <f t="shared" si="39"/>
        <v>0.057</v>
      </c>
      <c r="V61" s="75">
        <f t="shared" si="40"/>
        <v>0.003065544998052291</v>
      </c>
      <c r="W61" s="77">
        <v>620080</v>
      </c>
      <c r="X61" s="77">
        <v>0</v>
      </c>
      <c r="Y61" s="73">
        <v>0</v>
      </c>
      <c r="Z61" s="74">
        <f t="shared" si="41"/>
        <v>0.031</v>
      </c>
      <c r="AA61" s="75">
        <f t="shared" si="64"/>
        <v>0.0016</v>
      </c>
      <c r="AB61" s="74">
        <f t="shared" si="43"/>
        <v>0</v>
      </c>
      <c r="AC61" s="75">
        <f t="shared" si="65"/>
        <v>0</v>
      </c>
      <c r="AD61" s="74">
        <f t="shared" si="45"/>
        <v>0</v>
      </c>
      <c r="AE61" s="75">
        <f t="shared" si="66"/>
        <v>0</v>
      </c>
      <c r="AF61" s="78">
        <f t="shared" si="47"/>
        <v>1163816</v>
      </c>
      <c r="AG61" s="80">
        <f t="shared" si="48"/>
        <v>0</v>
      </c>
      <c r="AH61" s="80">
        <f t="shared" si="49"/>
        <v>0</v>
      </c>
      <c r="AI61" s="81"/>
      <c r="AJ61" s="82">
        <f t="shared" si="50"/>
        <v>0</v>
      </c>
      <c r="AK61" s="82">
        <f t="shared" si="51"/>
        <v>0.0131</v>
      </c>
      <c r="AL61" s="83">
        <f t="shared" si="52"/>
        <v>0.18553631188538153</v>
      </c>
      <c r="AM61" s="83">
        <f t="shared" si="53"/>
        <v>0</v>
      </c>
      <c r="AN61" s="83">
        <f t="shared" si="54"/>
        <v>0.24</v>
      </c>
      <c r="AO61" s="83"/>
      <c r="AP61" s="82">
        <f t="shared" si="55"/>
        <v>0</v>
      </c>
      <c r="AQ61" s="82">
        <f t="shared" si="56"/>
        <v>0</v>
      </c>
      <c r="AR61" s="83">
        <f t="shared" si="67"/>
        <v>0</v>
      </c>
      <c r="AS61" s="83">
        <f t="shared" si="58"/>
        <v>0</v>
      </c>
      <c r="AT61" s="83">
        <f t="shared" si="59"/>
        <v>0</v>
      </c>
      <c r="AU61" s="81"/>
      <c r="AV61" s="82">
        <f t="shared" si="60"/>
        <v>0</v>
      </c>
      <c r="AW61" s="82">
        <f t="shared" si="61"/>
        <v>0.0131</v>
      </c>
      <c r="AY61" s="48"/>
      <c r="BC61" s="106"/>
      <c r="BD61" s="107"/>
      <c r="BE61" s="106"/>
      <c r="BF61" s="107"/>
      <c r="BL61" s="86"/>
      <c r="BM61" s="87"/>
      <c r="BY61" s="95"/>
      <c r="BZ61" s="95"/>
      <c r="CA61" s="111"/>
      <c r="CB61" s="111"/>
      <c r="CE61" s="109"/>
      <c r="CF61" s="110"/>
      <c r="CG61" s="113"/>
      <c r="CH61" s="113"/>
    </row>
    <row r="62" spans="1:86" ht="12.75">
      <c r="A62" s="64">
        <v>41627</v>
      </c>
      <c r="B62" s="64">
        <v>41641</v>
      </c>
      <c r="C62" s="115" t="s">
        <v>135</v>
      </c>
      <c r="D62" s="39" t="s">
        <v>180</v>
      </c>
      <c r="E62" s="103">
        <v>41394</v>
      </c>
      <c r="F62" s="41" t="s">
        <v>232</v>
      </c>
      <c r="G62" s="86">
        <v>678937275.75</v>
      </c>
      <c r="H62" s="108">
        <v>41592782.364</v>
      </c>
      <c r="I62" s="47">
        <v>266752</v>
      </c>
      <c r="J62" s="43">
        <v>0</v>
      </c>
      <c r="K62" s="44">
        <f t="shared" si="33"/>
        <v>0.006500000000000001</v>
      </c>
      <c r="L62" s="66">
        <f t="shared" si="34"/>
        <v>0.0004</v>
      </c>
      <c r="M62" s="47">
        <v>0</v>
      </c>
      <c r="N62" s="44">
        <f t="shared" si="62"/>
        <v>0</v>
      </c>
      <c r="O62" s="66">
        <f t="shared" si="35"/>
        <v>0</v>
      </c>
      <c r="P62" s="43">
        <v>0</v>
      </c>
      <c r="Q62" s="44">
        <f t="shared" si="63"/>
        <v>0</v>
      </c>
      <c r="R62" s="66">
        <f t="shared" si="36"/>
        <v>0</v>
      </c>
      <c r="S62" s="46">
        <f t="shared" si="37"/>
        <v>0</v>
      </c>
      <c r="T62" s="66">
        <f t="shared" si="38"/>
        <v>0</v>
      </c>
      <c r="U62" s="46">
        <f t="shared" si="39"/>
        <v>0.006500000000000001</v>
      </c>
      <c r="V62" s="66">
        <f t="shared" si="40"/>
        <v>0.00039289638310892225</v>
      </c>
      <c r="W62" s="47">
        <v>266752</v>
      </c>
      <c r="X62" s="47">
        <v>0</v>
      </c>
      <c r="Y62" s="43">
        <v>0</v>
      </c>
      <c r="Z62" s="44">
        <f t="shared" si="41"/>
        <v>0.006500000000000001</v>
      </c>
      <c r="AA62" s="66">
        <f t="shared" si="64"/>
        <v>0.0004</v>
      </c>
      <c r="AB62" s="44">
        <f t="shared" si="43"/>
        <v>0</v>
      </c>
      <c r="AC62" s="66">
        <f t="shared" si="65"/>
        <v>0</v>
      </c>
      <c r="AD62" s="44">
        <f t="shared" si="45"/>
        <v>0</v>
      </c>
      <c r="AE62" s="66">
        <f t="shared" si="66"/>
        <v>0</v>
      </c>
      <c r="AF62" s="67">
        <f t="shared" si="47"/>
        <v>266752</v>
      </c>
      <c r="AG62" s="68" t="str">
        <f t="shared" si="48"/>
        <v>Y</v>
      </c>
      <c r="AH62" s="68" t="str">
        <f t="shared" si="49"/>
        <v>CEF</v>
      </c>
      <c r="AI62" s="69"/>
      <c r="AJ62" s="70">
        <f t="shared" si="50"/>
        <v>0</v>
      </c>
      <c r="AK62" s="70">
        <f t="shared" si="51"/>
        <v>0.0104</v>
      </c>
      <c r="AL62" s="71">
        <f t="shared" si="52"/>
        <v>0.1632343972106189</v>
      </c>
      <c r="AM62" s="71">
        <f t="shared" si="53"/>
        <v>0</v>
      </c>
      <c r="AN62" s="71">
        <f t="shared" si="54"/>
        <v>0.17</v>
      </c>
      <c r="AO62" s="71"/>
      <c r="AP62" s="70">
        <f t="shared" si="55"/>
        <v>0</v>
      </c>
      <c r="AQ62" s="70">
        <f t="shared" si="56"/>
        <v>0</v>
      </c>
      <c r="AR62" s="71">
        <f t="shared" si="67"/>
        <v>0</v>
      </c>
      <c r="AS62" s="71">
        <f t="shared" si="58"/>
        <v>0</v>
      </c>
      <c r="AT62" s="71">
        <f t="shared" si="59"/>
        <v>0</v>
      </c>
      <c r="AU62" s="63"/>
      <c r="AV62" s="70">
        <f t="shared" si="60"/>
        <v>0</v>
      </c>
      <c r="AW62" s="70">
        <f t="shared" si="61"/>
        <v>0.0104</v>
      </c>
      <c r="AY62" s="48"/>
      <c r="BC62" s="106"/>
      <c r="BD62" s="107"/>
      <c r="BE62" s="106"/>
      <c r="BF62" s="107"/>
      <c r="BL62" s="86"/>
      <c r="BM62" s="87"/>
      <c r="BY62" s="95"/>
      <c r="BZ62" s="95"/>
      <c r="CA62" s="111"/>
      <c r="CB62" s="111"/>
      <c r="CE62" s="86"/>
      <c r="CF62" s="108"/>
      <c r="CG62" s="113"/>
      <c r="CH62" s="113"/>
    </row>
    <row r="63" spans="1:86" ht="12.75">
      <c r="A63" s="79">
        <v>41635</v>
      </c>
      <c r="B63" s="79">
        <v>41639</v>
      </c>
      <c r="C63" s="114" t="s">
        <v>60</v>
      </c>
      <c r="D63" s="72" t="s">
        <v>181</v>
      </c>
      <c r="E63" s="102">
        <v>41425</v>
      </c>
      <c r="F63" s="98" t="s">
        <v>82</v>
      </c>
      <c r="G63" s="109">
        <v>224200071.32</v>
      </c>
      <c r="H63" s="110">
        <v>24643561.009</v>
      </c>
      <c r="I63" s="77">
        <v>8665</v>
      </c>
      <c r="J63" s="43">
        <v>0</v>
      </c>
      <c r="K63" s="74">
        <f t="shared" si="33"/>
        <v>0.00039999999999999996</v>
      </c>
      <c r="L63" s="75">
        <f t="shared" si="34"/>
        <v>0</v>
      </c>
      <c r="M63" s="77">
        <v>0</v>
      </c>
      <c r="N63" s="74">
        <f t="shared" si="62"/>
        <v>0</v>
      </c>
      <c r="O63" s="75">
        <f t="shared" si="35"/>
        <v>0</v>
      </c>
      <c r="P63" s="73">
        <v>80119</v>
      </c>
      <c r="Q63" s="74">
        <f t="shared" si="63"/>
        <v>0.0033</v>
      </c>
      <c r="R63" s="75">
        <f t="shared" si="36"/>
        <v>0.0004</v>
      </c>
      <c r="S63" s="76">
        <f t="shared" si="37"/>
        <v>0.0033</v>
      </c>
      <c r="T63" s="75">
        <f t="shared" si="38"/>
        <v>0.0004</v>
      </c>
      <c r="U63" s="76">
        <f t="shared" si="39"/>
        <v>0.0037</v>
      </c>
      <c r="V63" s="75">
        <f t="shared" si="40"/>
        <v>0.00039600344227044826</v>
      </c>
      <c r="W63" s="77">
        <v>8665</v>
      </c>
      <c r="X63" s="77">
        <v>0</v>
      </c>
      <c r="Y63" s="73">
        <v>80119</v>
      </c>
      <c r="Z63" s="74">
        <f t="shared" si="41"/>
        <v>0.00039999999999999996</v>
      </c>
      <c r="AA63" s="75">
        <f t="shared" si="64"/>
        <v>0</v>
      </c>
      <c r="AB63" s="74">
        <f t="shared" si="43"/>
        <v>0</v>
      </c>
      <c r="AC63" s="75">
        <f t="shared" si="65"/>
        <v>0</v>
      </c>
      <c r="AD63" s="74">
        <f t="shared" si="45"/>
        <v>0.0033</v>
      </c>
      <c r="AE63" s="75">
        <f t="shared" si="66"/>
        <v>0.0004</v>
      </c>
      <c r="AF63" s="78">
        <f t="shared" si="47"/>
        <v>88784</v>
      </c>
      <c r="AG63" s="80" t="str">
        <f t="shared" si="48"/>
        <v>Y</v>
      </c>
      <c r="AH63" s="80">
        <f t="shared" si="49"/>
        <v>0</v>
      </c>
      <c r="AI63" s="81"/>
      <c r="AJ63" s="82">
        <f t="shared" si="50"/>
        <v>0</v>
      </c>
      <c r="AK63" s="82">
        <f t="shared" si="51"/>
        <v>0</v>
      </c>
      <c r="AL63" s="83">
        <f t="shared" si="52"/>
        <v>0</v>
      </c>
      <c r="AM63" s="83">
        <f t="shared" si="53"/>
        <v>0</v>
      </c>
      <c r="AN63" s="83">
        <f t="shared" si="54"/>
        <v>0</v>
      </c>
      <c r="AO63" s="83"/>
      <c r="AP63" s="82">
        <f t="shared" si="55"/>
        <v>0</v>
      </c>
      <c r="AQ63" s="82">
        <f t="shared" si="56"/>
        <v>0.0104</v>
      </c>
      <c r="AR63" s="83">
        <f t="shared" si="67"/>
        <v>0.09097714053505522</v>
      </c>
      <c r="AS63" s="83">
        <f t="shared" si="58"/>
        <v>0</v>
      </c>
      <c r="AT63" s="83">
        <f t="shared" si="59"/>
        <v>0.09427714053505522</v>
      </c>
      <c r="AU63" s="81"/>
      <c r="AV63" s="82">
        <f t="shared" si="60"/>
        <v>0</v>
      </c>
      <c r="AW63" s="82">
        <f t="shared" si="61"/>
        <v>0.0104</v>
      </c>
      <c r="AY63" s="48"/>
      <c r="BC63" s="106"/>
      <c r="BD63" s="107"/>
      <c r="BE63" s="106"/>
      <c r="BF63" s="107"/>
      <c r="BL63" s="86"/>
      <c r="BM63" s="87"/>
      <c r="BY63" s="95"/>
      <c r="BZ63" s="95"/>
      <c r="CA63" s="111"/>
      <c r="CB63" s="111"/>
      <c r="CE63" s="109"/>
      <c r="CF63" s="110"/>
      <c r="CG63" s="113"/>
      <c r="CH63" s="113"/>
    </row>
    <row r="64" spans="1:86" ht="12.75">
      <c r="A64" s="64">
        <v>41635</v>
      </c>
      <c r="B64" s="64">
        <v>41639</v>
      </c>
      <c r="C64" s="115" t="s">
        <v>61</v>
      </c>
      <c r="D64" s="39" t="s">
        <v>182</v>
      </c>
      <c r="E64" s="103">
        <v>41608</v>
      </c>
      <c r="F64" s="41" t="s">
        <v>83</v>
      </c>
      <c r="G64" s="86">
        <v>1064656092.13</v>
      </c>
      <c r="H64" s="108">
        <v>128432564.64499998</v>
      </c>
      <c r="I64" s="47">
        <v>108946</v>
      </c>
      <c r="J64" s="43">
        <v>0</v>
      </c>
      <c r="K64" s="44">
        <f t="shared" si="33"/>
        <v>0.0009000000000000001</v>
      </c>
      <c r="L64" s="66">
        <f t="shared" si="34"/>
        <v>0.0001</v>
      </c>
      <c r="M64" s="47">
        <v>0</v>
      </c>
      <c r="N64" s="44">
        <f t="shared" si="62"/>
        <v>0</v>
      </c>
      <c r="O64" s="66">
        <f t="shared" si="35"/>
        <v>0</v>
      </c>
      <c r="P64" s="43">
        <v>0</v>
      </c>
      <c r="Q64" s="44">
        <f t="shared" si="63"/>
        <v>0</v>
      </c>
      <c r="R64" s="66">
        <f t="shared" si="36"/>
        <v>0</v>
      </c>
      <c r="S64" s="46">
        <f t="shared" si="37"/>
        <v>0</v>
      </c>
      <c r="T64" s="66">
        <f t="shared" si="38"/>
        <v>0</v>
      </c>
      <c r="U64" s="46">
        <f t="shared" si="39"/>
        <v>0.0009000000000000001</v>
      </c>
      <c r="V64" s="66">
        <f t="shared" si="40"/>
        <v>0.00010232975775495504</v>
      </c>
      <c r="W64" s="47">
        <v>0</v>
      </c>
      <c r="X64" s="47">
        <v>0</v>
      </c>
      <c r="Y64" s="43">
        <v>0</v>
      </c>
      <c r="Z64" s="44">
        <f t="shared" si="41"/>
        <v>0</v>
      </c>
      <c r="AA64" s="66">
        <f t="shared" si="64"/>
        <v>0</v>
      </c>
      <c r="AB64" s="44">
        <f t="shared" si="43"/>
        <v>0</v>
      </c>
      <c r="AC64" s="66">
        <f t="shared" si="65"/>
        <v>0</v>
      </c>
      <c r="AD64" s="44">
        <f t="shared" si="45"/>
        <v>0</v>
      </c>
      <c r="AE64" s="66">
        <f t="shared" si="66"/>
        <v>0</v>
      </c>
      <c r="AF64" s="67">
        <f t="shared" si="47"/>
        <v>108946</v>
      </c>
      <c r="AG64" s="68" t="str">
        <f t="shared" si="48"/>
        <v>Y</v>
      </c>
      <c r="AH64" s="68">
        <f t="shared" si="49"/>
        <v>0</v>
      </c>
      <c r="AI64" s="69"/>
      <c r="AJ64" s="70">
        <f t="shared" si="50"/>
        <v>0</v>
      </c>
      <c r="AK64" s="70">
        <f t="shared" si="51"/>
        <v>0.0101</v>
      </c>
      <c r="AL64" s="71">
        <f t="shared" si="52"/>
        <v>0.08289611712362922</v>
      </c>
      <c r="AM64" s="71">
        <f t="shared" si="53"/>
        <v>0</v>
      </c>
      <c r="AN64" s="71">
        <f t="shared" si="54"/>
        <v>0.08</v>
      </c>
      <c r="AO64" s="71"/>
      <c r="AP64" s="70">
        <f t="shared" si="55"/>
        <v>0</v>
      </c>
      <c r="AQ64" s="70">
        <f t="shared" si="56"/>
        <v>0</v>
      </c>
      <c r="AR64" s="71">
        <f t="shared" si="67"/>
        <v>0</v>
      </c>
      <c r="AS64" s="71">
        <f t="shared" si="58"/>
        <v>0</v>
      </c>
      <c r="AT64" s="71">
        <f t="shared" si="59"/>
        <v>0</v>
      </c>
      <c r="AU64" s="63"/>
      <c r="AV64" s="70">
        <f t="shared" si="60"/>
        <v>0</v>
      </c>
      <c r="AW64" s="70">
        <f t="shared" si="61"/>
        <v>0.0101</v>
      </c>
      <c r="AY64" s="48"/>
      <c r="BC64" s="106"/>
      <c r="BD64" s="107"/>
      <c r="BE64" s="106"/>
      <c r="BF64" s="107"/>
      <c r="BL64" s="86"/>
      <c r="BM64" s="87"/>
      <c r="BY64" s="95"/>
      <c r="BZ64" s="95"/>
      <c r="CA64" s="111"/>
      <c r="CB64" s="111"/>
      <c r="CE64" s="86"/>
      <c r="CF64" s="108"/>
      <c r="CG64" s="113"/>
      <c r="CH64" s="113"/>
    </row>
    <row r="65" spans="1:86" ht="12.75">
      <c r="A65" s="79">
        <v>41635</v>
      </c>
      <c r="B65" s="79">
        <v>41639</v>
      </c>
      <c r="C65" s="114" t="s">
        <v>139</v>
      </c>
      <c r="D65" s="72" t="s">
        <v>183</v>
      </c>
      <c r="E65" s="102">
        <v>41425</v>
      </c>
      <c r="F65" s="98" t="s">
        <v>88</v>
      </c>
      <c r="G65" s="109">
        <v>137868689.27</v>
      </c>
      <c r="H65" s="110">
        <v>15625998.152999999</v>
      </c>
      <c r="I65" s="77">
        <v>18803</v>
      </c>
      <c r="J65" s="43">
        <v>0</v>
      </c>
      <c r="K65" s="74">
        <f t="shared" si="33"/>
        <v>0.0013</v>
      </c>
      <c r="L65" s="75">
        <f t="shared" si="34"/>
        <v>0.0001</v>
      </c>
      <c r="M65" s="77">
        <v>0</v>
      </c>
      <c r="N65" s="74">
        <f t="shared" si="62"/>
        <v>0</v>
      </c>
      <c r="O65" s="75">
        <f t="shared" si="35"/>
        <v>0</v>
      </c>
      <c r="P65" s="73">
        <v>0</v>
      </c>
      <c r="Q65" s="74">
        <f t="shared" si="63"/>
        <v>0</v>
      </c>
      <c r="R65" s="75">
        <f t="shared" si="36"/>
        <v>0</v>
      </c>
      <c r="S65" s="76">
        <f t="shared" si="37"/>
        <v>0</v>
      </c>
      <c r="T65" s="75">
        <f t="shared" si="38"/>
        <v>0</v>
      </c>
      <c r="U65" s="76">
        <f t="shared" si="39"/>
        <v>0.0013</v>
      </c>
      <c r="V65" s="75">
        <f t="shared" si="40"/>
        <v>0.00013638339567569602</v>
      </c>
      <c r="W65" s="77">
        <v>18803</v>
      </c>
      <c r="X65" s="77">
        <v>0</v>
      </c>
      <c r="Y65" s="73">
        <v>0</v>
      </c>
      <c r="Z65" s="74">
        <f t="shared" si="41"/>
        <v>0.0013</v>
      </c>
      <c r="AA65" s="75">
        <f t="shared" si="64"/>
        <v>0.0001</v>
      </c>
      <c r="AB65" s="74">
        <f t="shared" si="43"/>
        <v>0</v>
      </c>
      <c r="AC65" s="75">
        <f t="shared" si="65"/>
        <v>0</v>
      </c>
      <c r="AD65" s="74">
        <f t="shared" si="45"/>
        <v>0</v>
      </c>
      <c r="AE65" s="75">
        <f t="shared" si="66"/>
        <v>0</v>
      </c>
      <c r="AF65" s="78">
        <f t="shared" si="47"/>
        <v>18803</v>
      </c>
      <c r="AG65" s="80" t="str">
        <f t="shared" si="48"/>
        <v>Y</v>
      </c>
      <c r="AH65" s="80">
        <f t="shared" si="49"/>
        <v>0</v>
      </c>
      <c r="AI65" s="81"/>
      <c r="AJ65" s="82">
        <f t="shared" si="50"/>
        <v>0</v>
      </c>
      <c r="AK65" s="82">
        <f t="shared" si="51"/>
        <v>0.0101</v>
      </c>
      <c r="AL65" s="83">
        <f t="shared" si="52"/>
        <v>0.08823032482154168</v>
      </c>
      <c r="AM65" s="83">
        <f t="shared" si="53"/>
        <v>0</v>
      </c>
      <c r="AN65" s="83">
        <f t="shared" si="54"/>
        <v>0.09</v>
      </c>
      <c r="AO65" s="83"/>
      <c r="AP65" s="82">
        <f t="shared" si="55"/>
        <v>0</v>
      </c>
      <c r="AQ65" s="82">
        <f t="shared" si="56"/>
        <v>0</v>
      </c>
      <c r="AR65" s="83">
        <f t="shared" si="67"/>
        <v>0</v>
      </c>
      <c r="AS65" s="83">
        <f t="shared" si="58"/>
        <v>0</v>
      </c>
      <c r="AT65" s="83">
        <f t="shared" si="59"/>
        <v>0</v>
      </c>
      <c r="AU65" s="81"/>
      <c r="AV65" s="82">
        <f t="shared" si="60"/>
        <v>0</v>
      </c>
      <c r="AW65" s="82">
        <f t="shared" si="61"/>
        <v>0.0101</v>
      </c>
      <c r="AY65" s="48"/>
      <c r="BC65" s="106"/>
      <c r="BD65" s="107"/>
      <c r="BE65" s="106"/>
      <c r="BF65" s="107"/>
      <c r="BL65" s="86"/>
      <c r="BM65" s="87"/>
      <c r="BY65" s="95"/>
      <c r="BZ65" s="95"/>
      <c r="CA65" s="111"/>
      <c r="CB65" s="111"/>
      <c r="CE65" s="109"/>
      <c r="CF65" s="110"/>
      <c r="CG65" s="113"/>
      <c r="CH65" s="113"/>
    </row>
    <row r="66" spans="1:86" ht="12.75">
      <c r="A66" s="64">
        <v>41635</v>
      </c>
      <c r="B66" s="64">
        <v>41639</v>
      </c>
      <c r="C66" s="115" t="s">
        <v>217</v>
      </c>
      <c r="D66" s="39" t="s">
        <v>0</v>
      </c>
      <c r="E66" s="103">
        <v>41425</v>
      </c>
      <c r="F66" s="41" t="s">
        <v>84</v>
      </c>
      <c r="G66" s="86">
        <v>208241628.98</v>
      </c>
      <c r="H66" s="108">
        <v>23553014.766000003</v>
      </c>
      <c r="I66" s="47">
        <v>316</v>
      </c>
      <c r="J66" s="43">
        <v>0</v>
      </c>
      <c r="K66" s="44">
        <f t="shared" si="33"/>
        <v>0.0001</v>
      </c>
      <c r="L66" s="66">
        <f t="shared" si="34"/>
        <v>0</v>
      </c>
      <c r="M66" s="47">
        <v>0</v>
      </c>
      <c r="N66" s="44">
        <f t="shared" si="62"/>
        <v>0</v>
      </c>
      <c r="O66" s="66">
        <f t="shared" si="35"/>
        <v>0</v>
      </c>
      <c r="P66" s="43">
        <v>0</v>
      </c>
      <c r="Q66" s="44">
        <f t="shared" si="63"/>
        <v>0</v>
      </c>
      <c r="R66" s="66">
        <f t="shared" si="36"/>
        <v>0</v>
      </c>
      <c r="S66" s="46">
        <f t="shared" si="37"/>
        <v>0</v>
      </c>
      <c r="T66" s="66">
        <f t="shared" si="38"/>
        <v>0</v>
      </c>
      <c r="U66" s="46">
        <f t="shared" si="39"/>
        <v>0.0001</v>
      </c>
      <c r="V66" s="66">
        <f t="shared" si="40"/>
        <v>1.517467960406463E-06</v>
      </c>
      <c r="W66" s="47">
        <v>316</v>
      </c>
      <c r="X66" s="47">
        <v>0</v>
      </c>
      <c r="Y66" s="43">
        <v>0</v>
      </c>
      <c r="Z66" s="44">
        <f t="shared" si="41"/>
        <v>0.0001</v>
      </c>
      <c r="AA66" s="66">
        <f t="shared" si="64"/>
        <v>0</v>
      </c>
      <c r="AB66" s="44">
        <f t="shared" si="43"/>
        <v>0</v>
      </c>
      <c r="AC66" s="66">
        <f t="shared" si="65"/>
        <v>0</v>
      </c>
      <c r="AD66" s="44">
        <f t="shared" si="45"/>
        <v>0</v>
      </c>
      <c r="AE66" s="66">
        <f t="shared" si="66"/>
        <v>0</v>
      </c>
      <c r="AF66" s="67">
        <f t="shared" si="47"/>
        <v>316</v>
      </c>
      <c r="AG66" s="68" t="str">
        <f t="shared" si="48"/>
        <v>Y</v>
      </c>
      <c r="AH66" s="68">
        <f t="shared" si="49"/>
        <v>0</v>
      </c>
      <c r="AI66" s="69"/>
      <c r="AJ66" s="70">
        <f t="shared" si="50"/>
        <v>0</v>
      </c>
      <c r="AK66" s="70">
        <f t="shared" si="51"/>
        <v>0</v>
      </c>
      <c r="AL66" s="71">
        <f t="shared" si="52"/>
        <v>0</v>
      </c>
      <c r="AM66" s="71">
        <f t="shared" si="53"/>
        <v>0</v>
      </c>
      <c r="AN66" s="71">
        <f t="shared" si="54"/>
        <v>0</v>
      </c>
      <c r="AO66" s="71"/>
      <c r="AP66" s="70">
        <f t="shared" si="55"/>
        <v>0</v>
      </c>
      <c r="AQ66" s="70">
        <f t="shared" si="56"/>
        <v>0</v>
      </c>
      <c r="AR66" s="71">
        <f t="shared" si="67"/>
        <v>0</v>
      </c>
      <c r="AS66" s="71">
        <f t="shared" si="58"/>
        <v>0</v>
      </c>
      <c r="AT66" s="71">
        <f t="shared" si="59"/>
        <v>0</v>
      </c>
      <c r="AU66" s="63"/>
      <c r="AV66" s="70">
        <f t="shared" si="60"/>
        <v>0</v>
      </c>
      <c r="AW66" s="70">
        <f t="shared" si="61"/>
        <v>0</v>
      </c>
      <c r="AY66" s="48"/>
      <c r="BC66" s="106"/>
      <c r="BD66" s="107"/>
      <c r="BE66" s="106"/>
      <c r="BF66" s="107"/>
      <c r="BL66" s="86"/>
      <c r="BM66" s="87"/>
      <c r="BY66" s="95"/>
      <c r="BZ66" s="95"/>
      <c r="CA66" s="111"/>
      <c r="CB66" s="111"/>
      <c r="CE66" s="86"/>
      <c r="CF66" s="108"/>
      <c r="CG66" s="113"/>
      <c r="CH66" s="113"/>
    </row>
    <row r="67" spans="1:86" ht="12.75">
      <c r="A67" s="79">
        <v>41627</v>
      </c>
      <c r="B67" s="79">
        <v>41641</v>
      </c>
      <c r="C67" s="114" t="s">
        <v>228</v>
      </c>
      <c r="D67" s="72" t="s">
        <v>9</v>
      </c>
      <c r="E67" s="102">
        <v>41486</v>
      </c>
      <c r="F67" s="98" t="s">
        <v>19</v>
      </c>
      <c r="G67" s="109">
        <v>795246819.03</v>
      </c>
      <c r="H67" s="110">
        <v>133014418.93</v>
      </c>
      <c r="I67" s="77">
        <v>0</v>
      </c>
      <c r="J67" s="43">
        <v>0</v>
      </c>
      <c r="K67" s="74">
        <f t="shared" si="33"/>
        <v>0</v>
      </c>
      <c r="L67" s="75">
        <f t="shared" si="34"/>
        <v>0</v>
      </c>
      <c r="M67" s="77">
        <v>0</v>
      </c>
      <c r="N67" s="74">
        <f t="shared" si="62"/>
        <v>0</v>
      </c>
      <c r="O67" s="75">
        <f t="shared" si="35"/>
        <v>0</v>
      </c>
      <c r="P67" s="73">
        <v>0</v>
      </c>
      <c r="Q67" s="74">
        <f t="shared" si="63"/>
        <v>0</v>
      </c>
      <c r="R67" s="75">
        <f t="shared" si="36"/>
        <v>0</v>
      </c>
      <c r="S67" s="76">
        <f t="shared" si="37"/>
        <v>0</v>
      </c>
      <c r="T67" s="75">
        <f t="shared" si="38"/>
        <v>0</v>
      </c>
      <c r="U67" s="76">
        <f t="shared" si="39"/>
        <v>0</v>
      </c>
      <c r="V67" s="75">
        <f t="shared" si="40"/>
        <v>0</v>
      </c>
      <c r="W67" s="77">
        <v>0</v>
      </c>
      <c r="X67" s="77">
        <v>0</v>
      </c>
      <c r="Y67" s="73">
        <v>0</v>
      </c>
      <c r="Z67" s="74">
        <f t="shared" si="41"/>
        <v>0</v>
      </c>
      <c r="AA67" s="75">
        <f t="shared" si="64"/>
        <v>0</v>
      </c>
      <c r="AB67" s="74">
        <f t="shared" si="43"/>
        <v>0</v>
      </c>
      <c r="AC67" s="75">
        <f t="shared" si="65"/>
        <v>0</v>
      </c>
      <c r="AD67" s="74">
        <f t="shared" si="45"/>
        <v>0</v>
      </c>
      <c r="AE67" s="75">
        <f t="shared" si="66"/>
        <v>0</v>
      </c>
      <c r="AF67" s="78">
        <f t="shared" si="47"/>
        <v>0</v>
      </c>
      <c r="AG67" s="80">
        <f t="shared" si="48"/>
        <v>0</v>
      </c>
      <c r="AH67" s="80">
        <f t="shared" si="49"/>
        <v>0</v>
      </c>
      <c r="AI67" s="81"/>
      <c r="AJ67" s="82">
        <f t="shared" si="50"/>
        <v>0</v>
      </c>
      <c r="AK67" s="82">
        <f t="shared" si="51"/>
        <v>0</v>
      </c>
      <c r="AL67" s="83">
        <f t="shared" si="52"/>
        <v>0</v>
      </c>
      <c r="AM67" s="83">
        <f t="shared" si="53"/>
        <v>0</v>
      </c>
      <c r="AN67" s="83">
        <f t="shared" si="54"/>
        <v>0</v>
      </c>
      <c r="AO67" s="83"/>
      <c r="AP67" s="82">
        <f t="shared" si="55"/>
        <v>0</v>
      </c>
      <c r="AQ67" s="82">
        <f t="shared" si="56"/>
        <v>0</v>
      </c>
      <c r="AR67" s="83">
        <f t="shared" si="67"/>
        <v>0</v>
      </c>
      <c r="AS67" s="83">
        <f t="shared" si="58"/>
        <v>0</v>
      </c>
      <c r="AT67" s="83">
        <f t="shared" si="59"/>
        <v>0</v>
      </c>
      <c r="AU67" s="81"/>
      <c r="AV67" s="82">
        <f t="shared" si="60"/>
        <v>0</v>
      </c>
      <c r="AW67" s="82">
        <f t="shared" si="61"/>
        <v>0</v>
      </c>
      <c r="AY67" s="48"/>
      <c r="BC67" s="106"/>
      <c r="BD67" s="107"/>
      <c r="BE67" s="106"/>
      <c r="BF67" s="107"/>
      <c r="BL67" s="86"/>
      <c r="BM67" s="87"/>
      <c r="BY67" s="95"/>
      <c r="BZ67" s="95"/>
      <c r="CA67" s="111"/>
      <c r="CB67" s="111"/>
      <c r="CE67" s="109"/>
      <c r="CF67" s="110"/>
      <c r="CG67" s="113"/>
      <c r="CH67" s="113"/>
    </row>
    <row r="68" spans="1:86" ht="12.75">
      <c r="A68" s="64">
        <v>41614</v>
      </c>
      <c r="B68" s="64">
        <v>41618</v>
      </c>
      <c r="C68" s="115" t="s">
        <v>218</v>
      </c>
      <c r="D68" s="39" t="s">
        <v>10</v>
      </c>
      <c r="E68" s="103">
        <v>41486</v>
      </c>
      <c r="F68" s="41" t="s">
        <v>15</v>
      </c>
      <c r="G68" s="86">
        <v>252188708</v>
      </c>
      <c r="H68" s="108">
        <v>11451823.959</v>
      </c>
      <c r="I68" s="47">
        <v>1368857</v>
      </c>
      <c r="J68" s="43">
        <v>0</v>
      </c>
      <c r="K68" s="44">
        <f t="shared" si="33"/>
        <v>0.12</v>
      </c>
      <c r="L68" s="66">
        <f t="shared" si="34"/>
        <v>0.0054</v>
      </c>
      <c r="M68" s="47">
        <v>0</v>
      </c>
      <c r="N68" s="44">
        <f t="shared" si="62"/>
        <v>0</v>
      </c>
      <c r="O68" s="66">
        <f t="shared" si="35"/>
        <v>0</v>
      </c>
      <c r="P68" s="43">
        <v>0</v>
      </c>
      <c r="Q68" s="44">
        <f t="shared" si="63"/>
        <v>0</v>
      </c>
      <c r="R68" s="66">
        <f t="shared" si="36"/>
        <v>0</v>
      </c>
      <c r="S68" s="46">
        <f t="shared" si="37"/>
        <v>0</v>
      </c>
      <c r="T68" s="66">
        <f t="shared" si="38"/>
        <v>0</v>
      </c>
      <c r="U68" s="46">
        <f t="shared" si="39"/>
        <v>0.12</v>
      </c>
      <c r="V68" s="66">
        <f t="shared" si="40"/>
        <v>0.005427907581016672</v>
      </c>
      <c r="W68" s="47">
        <v>113334</v>
      </c>
      <c r="X68" s="47">
        <v>0</v>
      </c>
      <c r="Y68" s="43">
        <v>0</v>
      </c>
      <c r="Z68" s="44">
        <f t="shared" si="41"/>
        <v>0.009999999999999998</v>
      </c>
      <c r="AA68" s="66">
        <f t="shared" si="64"/>
        <v>0.0004</v>
      </c>
      <c r="AB68" s="44">
        <f t="shared" si="43"/>
        <v>0</v>
      </c>
      <c r="AC68" s="66">
        <f t="shared" si="65"/>
        <v>0</v>
      </c>
      <c r="AD68" s="44">
        <f t="shared" si="45"/>
        <v>0</v>
      </c>
      <c r="AE68" s="66">
        <f t="shared" si="66"/>
        <v>0</v>
      </c>
      <c r="AF68" s="67">
        <f t="shared" si="47"/>
        <v>1368857</v>
      </c>
      <c r="AG68" s="68">
        <f t="shared" si="48"/>
        <v>0</v>
      </c>
      <c r="AH68" s="68">
        <f t="shared" si="49"/>
        <v>0</v>
      </c>
      <c r="AI68" s="69"/>
      <c r="AJ68" s="70">
        <f t="shared" si="50"/>
        <v>0</v>
      </c>
      <c r="AK68" s="70">
        <f t="shared" si="51"/>
        <v>0.0154</v>
      </c>
      <c r="AL68" s="71">
        <f t="shared" si="52"/>
        <v>0.2202170666462303</v>
      </c>
      <c r="AM68" s="71">
        <f t="shared" si="53"/>
        <v>0</v>
      </c>
      <c r="AN68" s="71">
        <f t="shared" si="54"/>
        <v>0.34</v>
      </c>
      <c r="AO68" s="71"/>
      <c r="AP68" s="70">
        <f t="shared" si="55"/>
        <v>0</v>
      </c>
      <c r="AQ68" s="70">
        <f t="shared" si="56"/>
        <v>0</v>
      </c>
      <c r="AR68" s="71">
        <f t="shared" si="67"/>
        <v>0</v>
      </c>
      <c r="AS68" s="71">
        <f t="shared" si="58"/>
        <v>0</v>
      </c>
      <c r="AT68" s="71">
        <f t="shared" si="59"/>
        <v>0</v>
      </c>
      <c r="AU68" s="63"/>
      <c r="AV68" s="70">
        <f t="shared" si="60"/>
        <v>0</v>
      </c>
      <c r="AW68" s="70">
        <f t="shared" si="61"/>
        <v>0.0154</v>
      </c>
      <c r="AY68" s="48"/>
      <c r="BC68" s="106"/>
      <c r="BD68" s="107"/>
      <c r="BE68" s="106"/>
      <c r="BF68" s="107"/>
      <c r="BL68" s="86"/>
      <c r="BM68" s="87"/>
      <c r="BY68" s="95"/>
      <c r="BZ68" s="95"/>
      <c r="CA68" s="111"/>
      <c r="CB68" s="111"/>
      <c r="CE68" s="86"/>
      <c r="CF68" s="108"/>
      <c r="CG68" s="113"/>
      <c r="CH68" s="113"/>
    </row>
    <row r="69" spans="1:86" ht="12.75">
      <c r="A69" s="79">
        <v>41634</v>
      </c>
      <c r="B69" s="79">
        <v>41638</v>
      </c>
      <c r="C69" s="114" t="s">
        <v>192</v>
      </c>
      <c r="D69" s="72" t="s">
        <v>254</v>
      </c>
      <c r="E69" s="102">
        <v>41486</v>
      </c>
      <c r="F69" s="98" t="s">
        <v>233</v>
      </c>
      <c r="G69" s="109">
        <v>24635105.89</v>
      </c>
      <c r="H69" s="110">
        <v>1424353.428</v>
      </c>
      <c r="I69" s="77">
        <v>323331</v>
      </c>
      <c r="J69" s="43">
        <v>0</v>
      </c>
      <c r="K69" s="74">
        <f t="shared" si="33"/>
        <v>0.228</v>
      </c>
      <c r="L69" s="75">
        <f t="shared" si="34"/>
        <v>0.0131</v>
      </c>
      <c r="M69" s="77">
        <v>0</v>
      </c>
      <c r="N69" s="74">
        <f t="shared" si="62"/>
        <v>0</v>
      </c>
      <c r="O69" s="75">
        <f t="shared" si="35"/>
        <v>0</v>
      </c>
      <c r="P69" s="73">
        <v>0</v>
      </c>
      <c r="Q69" s="74">
        <f t="shared" si="63"/>
        <v>0</v>
      </c>
      <c r="R69" s="75">
        <f t="shared" si="36"/>
        <v>0</v>
      </c>
      <c r="S69" s="76">
        <f t="shared" si="37"/>
        <v>0</v>
      </c>
      <c r="T69" s="75">
        <f t="shared" si="38"/>
        <v>0</v>
      </c>
      <c r="U69" s="76">
        <f t="shared" si="39"/>
        <v>0.228</v>
      </c>
      <c r="V69" s="75">
        <f t="shared" si="40"/>
        <v>0.013124806584705936</v>
      </c>
      <c r="W69" s="77">
        <v>0</v>
      </c>
      <c r="X69" s="77">
        <v>0</v>
      </c>
      <c r="Y69" s="73">
        <v>0</v>
      </c>
      <c r="Z69" s="74">
        <f t="shared" si="41"/>
        <v>0</v>
      </c>
      <c r="AA69" s="75">
        <f t="shared" si="64"/>
        <v>0</v>
      </c>
      <c r="AB69" s="74">
        <f t="shared" si="43"/>
        <v>0</v>
      </c>
      <c r="AC69" s="75">
        <f t="shared" si="65"/>
        <v>0</v>
      </c>
      <c r="AD69" s="74">
        <f t="shared" si="45"/>
        <v>0</v>
      </c>
      <c r="AE69" s="75">
        <f t="shared" si="66"/>
        <v>0</v>
      </c>
      <c r="AF69" s="78">
        <f t="shared" si="47"/>
        <v>323331</v>
      </c>
      <c r="AG69" s="80">
        <f t="shared" si="48"/>
        <v>0</v>
      </c>
      <c r="AH69" s="80">
        <f t="shared" si="49"/>
        <v>0</v>
      </c>
      <c r="AI69" s="81"/>
      <c r="AJ69" s="82">
        <f t="shared" si="50"/>
        <v>0.0031000000000000003</v>
      </c>
      <c r="AK69" s="82">
        <f t="shared" si="51"/>
        <v>0.023100000000000002</v>
      </c>
      <c r="AL69" s="83">
        <f t="shared" si="52"/>
        <v>0.172956412402442</v>
      </c>
      <c r="AM69" s="83">
        <f t="shared" si="53"/>
        <v>0.06</v>
      </c>
      <c r="AN69" s="83">
        <f t="shared" si="54"/>
        <v>0.4</v>
      </c>
      <c r="AO69" s="83"/>
      <c r="AP69" s="82">
        <f t="shared" si="55"/>
        <v>0</v>
      </c>
      <c r="AQ69" s="82">
        <f t="shared" si="56"/>
        <v>0</v>
      </c>
      <c r="AR69" s="83">
        <f t="shared" si="67"/>
        <v>0</v>
      </c>
      <c r="AS69" s="83">
        <f t="shared" si="58"/>
        <v>0</v>
      </c>
      <c r="AT69" s="83">
        <f t="shared" si="59"/>
        <v>0</v>
      </c>
      <c r="AU69" s="81"/>
      <c r="AV69" s="82">
        <f t="shared" si="60"/>
        <v>0.0031000000000000003</v>
      </c>
      <c r="AW69" s="82">
        <f t="shared" si="61"/>
        <v>0.023100000000000002</v>
      </c>
      <c r="AY69" s="48"/>
      <c r="BC69" s="106"/>
      <c r="BD69" s="107"/>
      <c r="BE69" s="106"/>
      <c r="BF69" s="107"/>
      <c r="BL69" s="86"/>
      <c r="BM69" s="87"/>
      <c r="BY69" s="95"/>
      <c r="BZ69" s="95"/>
      <c r="CA69" s="111"/>
      <c r="CB69" s="111"/>
      <c r="CE69" s="109"/>
      <c r="CF69" s="110"/>
      <c r="CG69" s="113"/>
      <c r="CH69" s="113"/>
    </row>
    <row r="70" spans="1:86" ht="12.75">
      <c r="A70" s="64">
        <v>41634</v>
      </c>
      <c r="B70" s="64">
        <v>41638</v>
      </c>
      <c r="C70" s="115" t="s">
        <v>210</v>
      </c>
      <c r="D70" s="39" t="s">
        <v>238</v>
      </c>
      <c r="E70" s="103">
        <v>41517</v>
      </c>
      <c r="F70" s="41" t="s">
        <v>234</v>
      </c>
      <c r="G70" s="86">
        <v>13301509.76</v>
      </c>
      <c r="H70" s="108">
        <v>1236656.87</v>
      </c>
      <c r="I70" s="47">
        <v>176327</v>
      </c>
      <c r="J70" s="43">
        <v>0</v>
      </c>
      <c r="K70" s="44">
        <f t="shared" si="33"/>
        <v>0.143</v>
      </c>
      <c r="L70" s="66">
        <f t="shared" si="34"/>
        <v>0.0133</v>
      </c>
      <c r="M70" s="47">
        <v>115899</v>
      </c>
      <c r="N70" s="44">
        <f t="shared" si="62"/>
        <v>0.094</v>
      </c>
      <c r="O70" s="66">
        <f t="shared" si="35"/>
        <v>0.0087</v>
      </c>
      <c r="P70" s="43">
        <v>56586</v>
      </c>
      <c r="Q70" s="44">
        <f t="shared" si="63"/>
        <v>0.046</v>
      </c>
      <c r="R70" s="66">
        <f t="shared" si="36"/>
        <v>0.0043</v>
      </c>
      <c r="S70" s="46">
        <f t="shared" si="37"/>
        <v>0.14</v>
      </c>
      <c r="T70" s="66">
        <f t="shared" si="38"/>
        <v>0.013</v>
      </c>
      <c r="U70" s="46">
        <f t="shared" si="39"/>
        <v>0.283</v>
      </c>
      <c r="V70" s="66">
        <f t="shared" si="40"/>
        <v>0.026223489385313204</v>
      </c>
      <c r="W70" s="47">
        <v>0</v>
      </c>
      <c r="X70" s="47">
        <v>115899</v>
      </c>
      <c r="Y70" s="43">
        <v>56586</v>
      </c>
      <c r="Z70" s="44">
        <f t="shared" si="41"/>
        <v>0</v>
      </c>
      <c r="AA70" s="66">
        <f t="shared" si="64"/>
        <v>0</v>
      </c>
      <c r="AB70" s="44">
        <f t="shared" si="43"/>
        <v>0.094</v>
      </c>
      <c r="AC70" s="66">
        <f t="shared" si="65"/>
        <v>0.0087</v>
      </c>
      <c r="AD70" s="44">
        <f t="shared" si="45"/>
        <v>0.046</v>
      </c>
      <c r="AE70" s="66">
        <f t="shared" si="66"/>
        <v>0.0043</v>
      </c>
      <c r="AF70" s="67">
        <f t="shared" si="47"/>
        <v>348812</v>
      </c>
      <c r="AG70" s="68">
        <f t="shared" si="48"/>
        <v>0</v>
      </c>
      <c r="AH70" s="68">
        <f t="shared" si="49"/>
        <v>0</v>
      </c>
      <c r="AI70" s="69"/>
      <c r="AJ70" s="70">
        <f t="shared" si="50"/>
        <v>0.003299999999999999</v>
      </c>
      <c r="AK70" s="70">
        <f t="shared" si="51"/>
        <v>0.0233</v>
      </c>
      <c r="AL70" s="71">
        <f t="shared" si="52"/>
        <v>0.10756023018737607</v>
      </c>
      <c r="AM70" s="71">
        <f t="shared" si="53"/>
        <v>0.04</v>
      </c>
      <c r="AN70" s="71">
        <f t="shared" si="54"/>
        <v>0.25</v>
      </c>
      <c r="AO70" s="71"/>
      <c r="AP70" s="70">
        <f t="shared" si="55"/>
        <v>0.002999999999999999</v>
      </c>
      <c r="AQ70" s="70">
        <f t="shared" si="56"/>
        <v>0.023</v>
      </c>
      <c r="AR70" s="71">
        <f t="shared" si="67"/>
        <v>0.10756023018737607</v>
      </c>
      <c r="AS70" s="71">
        <f t="shared" si="58"/>
        <v>0.03243976981262395</v>
      </c>
      <c r="AT70" s="71">
        <f t="shared" si="59"/>
        <v>0.24756023018737608</v>
      </c>
      <c r="AU70" s="63"/>
      <c r="AV70" s="70">
        <f t="shared" si="60"/>
        <v>0.006299999999999998</v>
      </c>
      <c r="AW70" s="70">
        <f t="shared" si="61"/>
        <v>0.0463</v>
      </c>
      <c r="AY70" s="48"/>
      <c r="BC70" s="106"/>
      <c r="BD70" s="107"/>
      <c r="BE70" s="106"/>
      <c r="BF70" s="107"/>
      <c r="BL70" s="86"/>
      <c r="BM70" s="87"/>
      <c r="BY70" s="95"/>
      <c r="BZ70" s="95"/>
      <c r="CA70" s="111"/>
      <c r="CB70" s="111"/>
      <c r="CE70" s="86"/>
      <c r="CF70" s="108"/>
      <c r="CG70" s="113"/>
      <c r="CH70" s="113"/>
    </row>
    <row r="71" spans="1:86" ht="12.75">
      <c r="A71" s="79">
        <v>41634</v>
      </c>
      <c r="B71" s="79">
        <v>41638</v>
      </c>
      <c r="C71" s="114" t="s">
        <v>111</v>
      </c>
      <c r="D71" s="72" t="s">
        <v>252</v>
      </c>
      <c r="E71" s="102">
        <v>41333</v>
      </c>
      <c r="F71" s="98" t="s">
        <v>235</v>
      </c>
      <c r="G71" s="109">
        <v>16922226.25</v>
      </c>
      <c r="H71" s="110">
        <v>1572279.043</v>
      </c>
      <c r="I71" s="77">
        <v>0</v>
      </c>
      <c r="J71" s="43">
        <v>0</v>
      </c>
      <c r="K71" s="74">
        <f t="shared" si="33"/>
        <v>0</v>
      </c>
      <c r="L71" s="75">
        <f t="shared" si="34"/>
        <v>0</v>
      </c>
      <c r="M71" s="77">
        <v>0</v>
      </c>
      <c r="N71" s="74">
        <f t="shared" si="62"/>
        <v>0</v>
      </c>
      <c r="O71" s="75">
        <f t="shared" si="35"/>
        <v>0</v>
      </c>
      <c r="P71" s="73">
        <v>0</v>
      </c>
      <c r="Q71" s="74">
        <f t="shared" si="63"/>
        <v>0</v>
      </c>
      <c r="R71" s="75">
        <f t="shared" si="36"/>
        <v>0</v>
      </c>
      <c r="S71" s="76">
        <f t="shared" si="37"/>
        <v>0</v>
      </c>
      <c r="T71" s="75">
        <f t="shared" si="38"/>
        <v>0</v>
      </c>
      <c r="U71" s="76">
        <f t="shared" si="39"/>
        <v>0</v>
      </c>
      <c r="V71" s="75">
        <f t="shared" si="40"/>
        <v>0</v>
      </c>
      <c r="W71" s="77">
        <v>0</v>
      </c>
      <c r="X71" s="77">
        <v>0</v>
      </c>
      <c r="Y71" s="73">
        <v>0</v>
      </c>
      <c r="Z71" s="74">
        <f t="shared" si="41"/>
        <v>0</v>
      </c>
      <c r="AA71" s="75">
        <f t="shared" si="64"/>
        <v>0</v>
      </c>
      <c r="AB71" s="74">
        <f t="shared" si="43"/>
        <v>0</v>
      </c>
      <c r="AC71" s="75">
        <f t="shared" si="65"/>
        <v>0</v>
      </c>
      <c r="AD71" s="74">
        <f t="shared" si="45"/>
        <v>0</v>
      </c>
      <c r="AE71" s="75">
        <f t="shared" si="66"/>
        <v>0</v>
      </c>
      <c r="AF71" s="78">
        <f t="shared" si="47"/>
        <v>0</v>
      </c>
      <c r="AG71" s="80">
        <f t="shared" si="48"/>
        <v>0</v>
      </c>
      <c r="AH71" s="80">
        <f t="shared" si="49"/>
        <v>0</v>
      </c>
      <c r="AI71" s="81"/>
      <c r="AJ71" s="82">
        <f t="shared" si="50"/>
        <v>0</v>
      </c>
      <c r="AK71" s="82">
        <f t="shared" si="51"/>
        <v>0</v>
      </c>
      <c r="AL71" s="83">
        <f t="shared" si="52"/>
        <v>0</v>
      </c>
      <c r="AM71" s="83">
        <f t="shared" si="53"/>
        <v>0</v>
      </c>
      <c r="AN71" s="83">
        <f t="shared" si="54"/>
        <v>0</v>
      </c>
      <c r="AO71" s="83"/>
      <c r="AP71" s="82">
        <f t="shared" si="55"/>
        <v>0</v>
      </c>
      <c r="AQ71" s="82">
        <f t="shared" si="56"/>
        <v>0</v>
      </c>
      <c r="AR71" s="83">
        <f t="shared" si="67"/>
        <v>0</v>
      </c>
      <c r="AS71" s="83">
        <f t="shared" si="58"/>
        <v>0</v>
      </c>
      <c r="AT71" s="83">
        <f t="shared" si="59"/>
        <v>0</v>
      </c>
      <c r="AU71" s="81"/>
      <c r="AV71" s="82">
        <f t="shared" si="60"/>
        <v>0</v>
      </c>
      <c r="AW71" s="82">
        <f t="shared" si="61"/>
        <v>0</v>
      </c>
      <c r="AY71" s="48"/>
      <c r="BC71" s="106"/>
      <c r="BD71" s="107"/>
      <c r="BE71" s="106"/>
      <c r="BF71" s="107"/>
      <c r="BL71" s="86"/>
      <c r="BM71" s="87"/>
      <c r="BY71" s="95"/>
      <c r="BZ71" s="95"/>
      <c r="CA71" s="111"/>
      <c r="CB71" s="111"/>
      <c r="CE71" s="109"/>
      <c r="CF71" s="110"/>
      <c r="CG71" s="113"/>
      <c r="CH71" s="113"/>
    </row>
    <row r="72" spans="1:86" ht="12.75">
      <c r="A72" s="64">
        <v>41635</v>
      </c>
      <c r="B72" s="64">
        <v>41639</v>
      </c>
      <c r="C72" s="115" t="s">
        <v>256</v>
      </c>
      <c r="D72" s="39" t="s">
        <v>264</v>
      </c>
      <c r="E72" s="103">
        <v>41486</v>
      </c>
      <c r="F72" s="41" t="s">
        <v>257</v>
      </c>
      <c r="G72" s="86">
        <v>1395546973.7000003</v>
      </c>
      <c r="H72" s="108">
        <v>138871058.36200002</v>
      </c>
      <c r="I72" s="47">
        <v>0</v>
      </c>
      <c r="J72" s="43">
        <v>0</v>
      </c>
      <c r="K72" s="44">
        <f>IF(AG72="y",ROUNDUP(I72/H72,4),ROUNDUP(I72/H72,3))</f>
        <v>0</v>
      </c>
      <c r="L72" s="66">
        <f>ROUND(I72/G72,4)</f>
        <v>0</v>
      </c>
      <c r="M72" s="47">
        <v>262790</v>
      </c>
      <c r="N72" s="44">
        <f t="shared" si="62"/>
        <v>0.0019</v>
      </c>
      <c r="O72" s="66">
        <f>ROUND(M72/G72,4)</f>
        <v>0.0002</v>
      </c>
      <c r="P72" s="43">
        <v>0</v>
      </c>
      <c r="Q72" s="44">
        <f t="shared" si="63"/>
        <v>0</v>
      </c>
      <c r="R72" s="66">
        <f>ROUND(P72/G72,4)</f>
        <v>0</v>
      </c>
      <c r="S72" s="46">
        <f aca="true" t="shared" si="68" ref="S72:T74">N72+Q72</f>
        <v>0.0019</v>
      </c>
      <c r="T72" s="66">
        <f t="shared" si="68"/>
        <v>0.0002</v>
      </c>
      <c r="U72" s="46">
        <f>K72+N72+Q72</f>
        <v>0.0019</v>
      </c>
      <c r="V72" s="66">
        <f>(I72+M72+P72)/G72</f>
        <v>0.00018830609427876685</v>
      </c>
      <c r="W72" s="47">
        <v>0</v>
      </c>
      <c r="X72" s="47">
        <v>262790</v>
      </c>
      <c r="Y72" s="43">
        <v>0</v>
      </c>
      <c r="Z72" s="44">
        <f>IF($AG72="y",ROUNDUP(W72/$H72,4),ROUNDUP(W72/$H72,3))</f>
        <v>0</v>
      </c>
      <c r="AA72" s="66">
        <f>ROUND(W72/G72,4)</f>
        <v>0</v>
      </c>
      <c r="AB72" s="44">
        <f>IF($AG72="y",ROUNDUP(X72/$H72,4),ROUNDUP(X72/$H72,3))</f>
        <v>0.0019</v>
      </c>
      <c r="AC72" s="66">
        <f>ROUND(X72/G72,4)</f>
        <v>0.0002</v>
      </c>
      <c r="AD72" s="44">
        <f>IF($AG72="y",ROUNDUP(Y72/$H72,4),ROUNDUP(Y72/$H72,3))</f>
        <v>0</v>
      </c>
      <c r="AE72" s="66">
        <f>ROUND(Y72/G72,4)</f>
        <v>0</v>
      </c>
      <c r="AF72" s="67">
        <f>+I72+M72+P72</f>
        <v>262790</v>
      </c>
      <c r="AG72" s="68" t="s">
        <v>258</v>
      </c>
      <c r="AH72" s="68">
        <f>tef_CE(C72)</f>
        <v>0</v>
      </c>
      <c r="AI72" s="69"/>
      <c r="AJ72" s="70">
        <f>IF(L72-0.01&lt;0,0,L72-0.01)</f>
        <v>0</v>
      </c>
      <c r="AK72" s="70">
        <f>IF(L72=0,0,(L72+0.01))</f>
        <v>0</v>
      </c>
      <c r="AL72" s="71">
        <f>IF(L72=0,0,($G72*0.01)/$H72)</f>
        <v>0</v>
      </c>
      <c r="AM72" s="71">
        <f>IF(K72-AL72&lt;0,0,ROUND(K72-AL72,2))</f>
        <v>0</v>
      </c>
      <c r="AN72" s="71">
        <f>ROUND(K72+AL72,2)</f>
        <v>0</v>
      </c>
      <c r="AO72" s="71"/>
      <c r="AP72" s="70">
        <f>IF(T72-0.01&lt;0,0,T72-0.01)</f>
        <v>0</v>
      </c>
      <c r="AQ72" s="70">
        <f>IF(T72=0,0,(T72+0.01))</f>
        <v>0.0102</v>
      </c>
      <c r="AR72" s="71">
        <f>IF(T72=0,0,(G72*0.01)/H72)</f>
        <v>0.10049228328498654</v>
      </c>
      <c r="AS72" s="71">
        <f>IF(S72-AR72&lt;0,0,S72-AR72)</f>
        <v>0</v>
      </c>
      <c r="AT72" s="71">
        <f>S72+AR72</f>
        <v>0.10239228328498653</v>
      </c>
      <c r="AU72" s="63"/>
      <c r="AV72" s="70">
        <f aca="true" t="shared" si="69" ref="AV72:AW74">AJ72+AP72</f>
        <v>0</v>
      </c>
      <c r="AW72" s="70">
        <f t="shared" si="69"/>
        <v>0.0102</v>
      </c>
      <c r="AY72" s="48"/>
      <c r="BC72" s="106"/>
      <c r="BD72" s="107"/>
      <c r="BE72" s="106"/>
      <c r="BF72" s="107"/>
      <c r="BL72" s="86"/>
      <c r="BM72" s="87"/>
      <c r="BY72" s="95"/>
      <c r="BZ72" s="95"/>
      <c r="CA72" s="111"/>
      <c r="CB72" s="111"/>
      <c r="CE72" s="86"/>
      <c r="CF72" s="108"/>
      <c r="CG72" s="113"/>
      <c r="CH72" s="113"/>
    </row>
    <row r="73" spans="1:86" ht="12.75">
      <c r="A73" s="79">
        <v>41635</v>
      </c>
      <c r="B73" s="79">
        <v>41639</v>
      </c>
      <c r="C73" s="114" t="s">
        <v>280</v>
      </c>
      <c r="D73" s="72" t="s">
        <v>281</v>
      </c>
      <c r="E73" s="102">
        <v>41486</v>
      </c>
      <c r="F73" s="98" t="s">
        <v>285</v>
      </c>
      <c r="G73" s="109">
        <v>2638899642.46</v>
      </c>
      <c r="H73" s="110">
        <v>2638821389</v>
      </c>
      <c r="I73" s="77">
        <v>0</v>
      </c>
      <c r="J73" s="43">
        <v>0</v>
      </c>
      <c r="K73" s="74">
        <f>IF(AG73="y",ROUNDUP(I73/H73,4),ROUNDUP(I73/H73,3))</f>
        <v>0</v>
      </c>
      <c r="L73" s="75">
        <f>ROUND(I73/G73,4)</f>
        <v>0</v>
      </c>
      <c r="M73" s="77">
        <v>0</v>
      </c>
      <c r="N73" s="74">
        <f t="shared" si="62"/>
        <v>0</v>
      </c>
      <c r="O73" s="75">
        <f>ROUND(M73/G73,4)</f>
        <v>0</v>
      </c>
      <c r="P73" s="73">
        <v>0</v>
      </c>
      <c r="Q73" s="74">
        <f t="shared" si="63"/>
        <v>0</v>
      </c>
      <c r="R73" s="75">
        <f>ROUND(P73/G73,4)</f>
        <v>0</v>
      </c>
      <c r="S73" s="76">
        <f t="shared" si="68"/>
        <v>0</v>
      </c>
      <c r="T73" s="75">
        <f t="shared" si="68"/>
        <v>0</v>
      </c>
      <c r="U73" s="76">
        <f>K73+N73+Q73</f>
        <v>0</v>
      </c>
      <c r="V73" s="75">
        <f>(I73+M73+P73)/G73</f>
        <v>0</v>
      </c>
      <c r="W73" s="77">
        <v>0</v>
      </c>
      <c r="X73" s="77">
        <v>0</v>
      </c>
      <c r="Y73" s="73">
        <v>0</v>
      </c>
      <c r="Z73" s="74">
        <f>IF($AG73="y",ROUNDUP(W73/$H73,4),ROUNDUP(W73/$H73,3))</f>
        <v>0</v>
      </c>
      <c r="AA73" s="75">
        <f>ROUND(W73/G73,4)</f>
        <v>0</v>
      </c>
      <c r="AB73" s="74">
        <f>IF($AG73="y",ROUNDUP(X73/$H73,4),ROUNDUP(X73/$H73,3))</f>
        <v>0</v>
      </c>
      <c r="AC73" s="75">
        <f>ROUND(X73/G73,4)</f>
        <v>0</v>
      </c>
      <c r="AD73" s="74">
        <f>IF($AG73="y",ROUNDUP(Y73/$H73,4),ROUNDUP(Y73/$H73,3))</f>
        <v>0</v>
      </c>
      <c r="AE73" s="75">
        <f>ROUND(Y73/G73,4)</f>
        <v>0</v>
      </c>
      <c r="AF73" s="78">
        <f>+I73+M73+P73</f>
        <v>0</v>
      </c>
      <c r="AG73" s="80" t="s">
        <v>258</v>
      </c>
      <c r="AH73" s="80">
        <f>tef_CE(C73)</f>
        <v>0</v>
      </c>
      <c r="AI73" s="81"/>
      <c r="AJ73" s="82">
        <f>IF(L73-0.01&lt;0,0,L73-0.01)</f>
        <v>0</v>
      </c>
      <c r="AK73" s="82">
        <f>IF(L73=0,0,(L73+0.01))</f>
        <v>0</v>
      </c>
      <c r="AL73" s="83">
        <f>IF(L73=0,0,($G73*0.01)/$H73)</f>
        <v>0</v>
      </c>
      <c r="AM73" s="83">
        <f>IF(K73-AL73&lt;0,0,ROUND(K73-AL73,2))</f>
        <v>0</v>
      </c>
      <c r="AN73" s="83">
        <f>ROUND(K73+AL73,2)</f>
        <v>0</v>
      </c>
      <c r="AO73" s="83"/>
      <c r="AP73" s="82">
        <f>IF(T73-0.01&lt;0,0,T73-0.01)</f>
        <v>0</v>
      </c>
      <c r="AQ73" s="82">
        <f>IF(T73=0,0,(T73+0.01))</f>
        <v>0</v>
      </c>
      <c r="AR73" s="83">
        <f>IF(T73=0,0,(G73*0.01)/H73)</f>
        <v>0</v>
      </c>
      <c r="AS73" s="83">
        <f>IF(S73-AR73&lt;0,0,S73-AR73)</f>
        <v>0</v>
      </c>
      <c r="AT73" s="83">
        <f>S73+AR73</f>
        <v>0</v>
      </c>
      <c r="AU73" s="81"/>
      <c r="AV73" s="82">
        <f t="shared" si="69"/>
        <v>0</v>
      </c>
      <c r="AW73" s="82">
        <f t="shared" si="69"/>
        <v>0</v>
      </c>
      <c r="AY73" s="48"/>
      <c r="BC73" s="106"/>
      <c r="BD73" s="107"/>
      <c r="BE73" s="106"/>
      <c r="BF73" s="107"/>
      <c r="BL73" s="86"/>
      <c r="BM73" s="87"/>
      <c r="BY73" s="95"/>
      <c r="BZ73" s="95"/>
      <c r="CA73" s="111"/>
      <c r="CB73" s="111"/>
      <c r="CE73" s="109"/>
      <c r="CF73" s="110"/>
      <c r="CG73" s="113"/>
      <c r="CH73" s="113"/>
    </row>
    <row r="74" spans="1:86" ht="12.75">
      <c r="A74" s="64">
        <v>41635</v>
      </c>
      <c r="B74" s="64">
        <v>41639</v>
      </c>
      <c r="C74" s="117" t="s">
        <v>279</v>
      </c>
      <c r="D74" s="39" t="s">
        <v>284</v>
      </c>
      <c r="E74" s="103">
        <v>41608</v>
      </c>
      <c r="F74" s="91" t="s">
        <v>292</v>
      </c>
      <c r="G74" s="86">
        <v>18473881.18</v>
      </c>
      <c r="H74" s="108">
        <v>1843727.1660000002</v>
      </c>
      <c r="I74" s="47">
        <v>389</v>
      </c>
      <c r="J74" s="43">
        <v>0</v>
      </c>
      <c r="K74" s="44">
        <f>IF(AG74="y",ROUNDUP(I74/H74,4),ROUNDUP(I74/H74,3))</f>
        <v>0.00030000000000000003</v>
      </c>
      <c r="L74" s="66">
        <f>ROUND(I74/G74,4)</f>
        <v>0</v>
      </c>
      <c r="M74" s="47">
        <v>0</v>
      </c>
      <c r="N74" s="44">
        <f t="shared" si="62"/>
        <v>0</v>
      </c>
      <c r="O74" s="66">
        <f>ROUND(M74/G74,4)</f>
        <v>0</v>
      </c>
      <c r="P74" s="43">
        <v>0</v>
      </c>
      <c r="Q74" s="44">
        <f t="shared" si="63"/>
        <v>0</v>
      </c>
      <c r="R74" s="66">
        <f>ROUND(P74/G74,4)</f>
        <v>0</v>
      </c>
      <c r="S74" s="46">
        <f t="shared" si="68"/>
        <v>0</v>
      </c>
      <c r="T74" s="66">
        <f t="shared" si="68"/>
        <v>0</v>
      </c>
      <c r="U74" s="46">
        <f>K74+N74+Q74</f>
        <v>0.00030000000000000003</v>
      </c>
      <c r="V74" s="66">
        <f>(I74+M74+P74)/G74</f>
        <v>2.105675554637296E-05</v>
      </c>
      <c r="W74" s="47">
        <v>0</v>
      </c>
      <c r="X74" s="47">
        <v>0</v>
      </c>
      <c r="Y74" s="43">
        <v>0</v>
      </c>
      <c r="Z74" s="44">
        <f>IF($AG74="y",ROUNDUP(W74/$H74,4),ROUNDUP(W74/$H74,3))</f>
        <v>0</v>
      </c>
      <c r="AA74" s="66">
        <f>ROUND(W74/G74,4)</f>
        <v>0</v>
      </c>
      <c r="AB74" s="44">
        <f>IF($AG74="y",ROUNDUP(X74/$H74,4),ROUNDUP(X74/$H74,3))</f>
        <v>0</v>
      </c>
      <c r="AC74" s="66">
        <f>ROUND(X74/G74,4)</f>
        <v>0</v>
      </c>
      <c r="AD74" s="44">
        <f>IF($AG74="y",ROUNDUP(Y74/$H74,4),ROUNDUP(Y74/$H74,3))</f>
        <v>0</v>
      </c>
      <c r="AE74" s="66">
        <f>ROUND(Y74/G74,4)</f>
        <v>0</v>
      </c>
      <c r="AF74" s="67">
        <f>+I74+M74+P74</f>
        <v>389</v>
      </c>
      <c r="AG74" s="80" t="s">
        <v>258</v>
      </c>
      <c r="AH74" s="80">
        <f>tef_CE(C74)</f>
        <v>0</v>
      </c>
      <c r="AI74" s="81"/>
      <c r="AJ74" s="82">
        <f>IF(L74-0.01&lt;0,0,L74-0.01)</f>
        <v>0</v>
      </c>
      <c r="AK74" s="82">
        <f>IF(L74=0,0,(L74+0.01))</f>
        <v>0</v>
      </c>
      <c r="AL74" s="83">
        <f>IF(L74=0,0,($G74*0.01)/$H74)</f>
        <v>0</v>
      </c>
      <c r="AM74" s="83">
        <f>IF(K74-AL74&lt;0,0,ROUND(K74-AL74,2))</f>
        <v>0</v>
      </c>
      <c r="AN74" s="83">
        <f>ROUND(K74+AL74,2)</f>
        <v>0</v>
      </c>
      <c r="AO74" s="83"/>
      <c r="AP74" s="82">
        <f>IF(T74-0.01&lt;0,0,T74-0.01)</f>
        <v>0</v>
      </c>
      <c r="AQ74" s="82">
        <f>IF(T74=0,0,(T74+0.01))</f>
        <v>0</v>
      </c>
      <c r="AR74" s="83">
        <f>IF(T74=0,0,(G74*0.01)/H74)</f>
        <v>0</v>
      </c>
      <c r="AS74" s="83">
        <f>IF(S74-AR74&lt;0,0,S74-AR74)</f>
        <v>0</v>
      </c>
      <c r="AT74" s="83">
        <f>S74+AR74</f>
        <v>0</v>
      </c>
      <c r="AU74" s="81"/>
      <c r="AV74" s="82">
        <f t="shared" si="69"/>
        <v>0</v>
      </c>
      <c r="AW74" s="82">
        <f t="shared" si="69"/>
        <v>0</v>
      </c>
      <c r="AY74" s="48"/>
      <c r="BC74" s="106"/>
      <c r="BD74" s="107"/>
      <c r="BE74" s="106"/>
      <c r="BF74" s="107"/>
      <c r="BL74" s="86"/>
      <c r="BM74" s="87"/>
      <c r="BY74" s="95"/>
      <c r="BZ74" s="95"/>
      <c r="CA74" s="111"/>
      <c r="CB74" s="111"/>
      <c r="CE74" s="86"/>
      <c r="CF74" s="108"/>
      <c r="CG74" s="113"/>
      <c r="CH74" s="113"/>
    </row>
    <row r="75" spans="1:86" ht="12.75">
      <c r="A75" s="79">
        <v>41614</v>
      </c>
      <c r="B75" s="79">
        <v>41618</v>
      </c>
      <c r="C75" s="114" t="s">
        <v>219</v>
      </c>
      <c r="D75" s="72" t="s">
        <v>1</v>
      </c>
      <c r="E75" s="102">
        <v>41455</v>
      </c>
      <c r="F75" s="98" t="s">
        <v>64</v>
      </c>
      <c r="G75" s="109">
        <v>158946275.17999998</v>
      </c>
      <c r="H75" s="110">
        <v>5640793.345000001</v>
      </c>
      <c r="I75" s="77">
        <v>0</v>
      </c>
      <c r="J75" s="43">
        <v>0</v>
      </c>
      <c r="K75" s="74">
        <f t="shared" si="33"/>
        <v>0</v>
      </c>
      <c r="L75" s="75">
        <f t="shared" si="34"/>
        <v>0</v>
      </c>
      <c r="M75" s="77">
        <v>0</v>
      </c>
      <c r="N75" s="74">
        <f t="shared" si="62"/>
        <v>0</v>
      </c>
      <c r="O75" s="75">
        <f t="shared" si="35"/>
        <v>0</v>
      </c>
      <c r="P75" s="73">
        <v>0</v>
      </c>
      <c r="Q75" s="74">
        <f t="shared" si="63"/>
        <v>0</v>
      </c>
      <c r="R75" s="75">
        <f t="shared" si="36"/>
        <v>0</v>
      </c>
      <c r="S75" s="76">
        <f t="shared" si="37"/>
        <v>0</v>
      </c>
      <c r="T75" s="75">
        <f t="shared" si="38"/>
        <v>0</v>
      </c>
      <c r="U75" s="76">
        <f t="shared" si="39"/>
        <v>0</v>
      </c>
      <c r="V75" s="75">
        <f t="shared" si="40"/>
        <v>0</v>
      </c>
      <c r="W75" s="77">
        <v>0</v>
      </c>
      <c r="X75" s="77">
        <v>0</v>
      </c>
      <c r="Y75" s="73">
        <v>0</v>
      </c>
      <c r="Z75" s="74">
        <f t="shared" si="41"/>
        <v>0</v>
      </c>
      <c r="AA75" s="75">
        <f t="shared" si="64"/>
        <v>0</v>
      </c>
      <c r="AB75" s="74">
        <f t="shared" si="43"/>
        <v>0</v>
      </c>
      <c r="AC75" s="75">
        <f t="shared" si="65"/>
        <v>0</v>
      </c>
      <c r="AD75" s="74">
        <f t="shared" si="45"/>
        <v>0</v>
      </c>
      <c r="AE75" s="75">
        <f t="shared" si="66"/>
        <v>0</v>
      </c>
      <c r="AF75" s="78">
        <f t="shared" si="47"/>
        <v>0</v>
      </c>
      <c r="AG75" s="68">
        <v>0</v>
      </c>
      <c r="AH75" s="68">
        <f t="shared" si="49"/>
        <v>0</v>
      </c>
      <c r="AI75" s="69"/>
      <c r="AJ75" s="70">
        <f t="shared" si="50"/>
        <v>0</v>
      </c>
      <c r="AK75" s="70">
        <f t="shared" si="51"/>
        <v>0</v>
      </c>
      <c r="AL75" s="71">
        <f t="shared" si="52"/>
        <v>0</v>
      </c>
      <c r="AM75" s="71">
        <f t="shared" si="53"/>
        <v>0</v>
      </c>
      <c r="AN75" s="71">
        <f t="shared" si="54"/>
        <v>0</v>
      </c>
      <c r="AO75" s="71"/>
      <c r="AP75" s="70">
        <f t="shared" si="55"/>
        <v>0</v>
      </c>
      <c r="AQ75" s="70">
        <f t="shared" si="56"/>
        <v>0</v>
      </c>
      <c r="AR75" s="71">
        <f t="shared" si="67"/>
        <v>0</v>
      </c>
      <c r="AS75" s="71">
        <f t="shared" si="58"/>
        <v>0</v>
      </c>
      <c r="AT75" s="71">
        <f t="shared" si="59"/>
        <v>0</v>
      </c>
      <c r="AU75" s="63"/>
      <c r="AV75" s="70">
        <f t="shared" si="60"/>
        <v>0</v>
      </c>
      <c r="AW75" s="70">
        <f t="shared" si="61"/>
        <v>0</v>
      </c>
      <c r="AY75" s="48"/>
      <c r="BC75" s="106"/>
      <c r="BD75" s="107"/>
      <c r="BE75" s="106"/>
      <c r="BF75" s="107"/>
      <c r="BL75" s="86"/>
      <c r="BM75" s="87"/>
      <c r="BY75" s="95"/>
      <c r="BZ75" s="95"/>
      <c r="CA75" s="111"/>
      <c r="CB75" s="111"/>
      <c r="CE75" s="109"/>
      <c r="CF75" s="110"/>
      <c r="CG75" s="113"/>
      <c r="CH75" s="113"/>
    </row>
    <row r="76" spans="1:86" ht="12.75">
      <c r="A76" s="64">
        <v>41614</v>
      </c>
      <c r="B76" s="64">
        <v>41618</v>
      </c>
      <c r="C76" s="115" t="s">
        <v>220</v>
      </c>
      <c r="D76" s="39" t="s">
        <v>2</v>
      </c>
      <c r="E76" s="103">
        <v>41333</v>
      </c>
      <c r="F76" s="41" t="s">
        <v>68</v>
      </c>
      <c r="G76" s="86">
        <v>270987975.91</v>
      </c>
      <c r="H76" s="108">
        <v>18048824.844</v>
      </c>
      <c r="I76" s="47">
        <v>2430729</v>
      </c>
      <c r="J76" s="43">
        <v>0</v>
      </c>
      <c r="K76" s="44">
        <f t="shared" si="33"/>
        <v>0.135</v>
      </c>
      <c r="L76" s="66">
        <f t="shared" si="34"/>
        <v>0.009</v>
      </c>
      <c r="M76" s="47">
        <v>0</v>
      </c>
      <c r="N76" s="44">
        <f t="shared" si="62"/>
        <v>0</v>
      </c>
      <c r="O76" s="66">
        <f t="shared" si="35"/>
        <v>0</v>
      </c>
      <c r="P76" s="43">
        <v>472480</v>
      </c>
      <c r="Q76" s="44">
        <f t="shared" si="63"/>
        <v>0.027</v>
      </c>
      <c r="R76" s="66">
        <f t="shared" si="36"/>
        <v>0.0017</v>
      </c>
      <c r="S76" s="46">
        <f t="shared" si="37"/>
        <v>0.027</v>
      </c>
      <c r="T76" s="66">
        <f t="shared" si="38"/>
        <v>0.0017</v>
      </c>
      <c r="U76" s="46">
        <f t="shared" si="39"/>
        <v>0.162</v>
      </c>
      <c r="V76" s="66">
        <f t="shared" si="40"/>
        <v>0.010713423686976458</v>
      </c>
      <c r="W76" s="47">
        <v>1043378</v>
      </c>
      <c r="X76" s="47">
        <v>0</v>
      </c>
      <c r="Y76" s="43">
        <v>472480</v>
      </c>
      <c r="Z76" s="44">
        <f t="shared" si="41"/>
        <v>0.058</v>
      </c>
      <c r="AA76" s="66">
        <f t="shared" si="64"/>
        <v>0.0039</v>
      </c>
      <c r="AB76" s="44">
        <f t="shared" si="43"/>
        <v>0</v>
      </c>
      <c r="AC76" s="66">
        <f t="shared" si="65"/>
        <v>0</v>
      </c>
      <c r="AD76" s="44">
        <f t="shared" si="45"/>
        <v>0.027</v>
      </c>
      <c r="AE76" s="66">
        <f t="shared" si="66"/>
        <v>0.0017</v>
      </c>
      <c r="AF76" s="67">
        <f t="shared" si="47"/>
        <v>2903209</v>
      </c>
      <c r="AG76" s="80">
        <f t="shared" si="48"/>
        <v>0</v>
      </c>
      <c r="AH76" s="80">
        <f t="shared" si="49"/>
        <v>0</v>
      </c>
      <c r="AI76" s="81"/>
      <c r="AJ76" s="82">
        <f t="shared" si="50"/>
        <v>0</v>
      </c>
      <c r="AK76" s="82">
        <f t="shared" si="51"/>
        <v>0.019</v>
      </c>
      <c r="AL76" s="83">
        <f t="shared" si="52"/>
        <v>0.15014161766885614</v>
      </c>
      <c r="AM76" s="83">
        <f t="shared" si="53"/>
        <v>0</v>
      </c>
      <c r="AN76" s="83">
        <f t="shared" si="54"/>
        <v>0.29</v>
      </c>
      <c r="AO76" s="83"/>
      <c r="AP76" s="82">
        <f t="shared" si="55"/>
        <v>0</v>
      </c>
      <c r="AQ76" s="82">
        <f t="shared" si="56"/>
        <v>0.0117</v>
      </c>
      <c r="AR76" s="83">
        <f t="shared" si="67"/>
        <v>0.15014161766885614</v>
      </c>
      <c r="AS76" s="83">
        <f t="shared" si="58"/>
        <v>0</v>
      </c>
      <c r="AT76" s="83">
        <f t="shared" si="59"/>
        <v>0.17714161766885614</v>
      </c>
      <c r="AU76" s="81"/>
      <c r="AV76" s="82">
        <f t="shared" si="60"/>
        <v>0</v>
      </c>
      <c r="AW76" s="82">
        <f t="shared" si="61"/>
        <v>0.030699999999999998</v>
      </c>
      <c r="AY76" s="48"/>
      <c r="BC76" s="106"/>
      <c r="BD76" s="107"/>
      <c r="BE76" s="106"/>
      <c r="BF76" s="107"/>
      <c r="BL76" s="86"/>
      <c r="BM76" s="87"/>
      <c r="BY76" s="95"/>
      <c r="BZ76" s="95"/>
      <c r="CA76" s="111"/>
      <c r="CB76" s="111"/>
      <c r="CE76" s="86"/>
      <c r="CF76" s="108"/>
      <c r="CG76" s="113"/>
      <c r="CH76" s="113"/>
    </row>
    <row r="77" spans="1:86" ht="12.75">
      <c r="A77" s="79">
        <v>41614</v>
      </c>
      <c r="B77" s="79">
        <v>41618</v>
      </c>
      <c r="C77" s="114" t="s">
        <v>272</v>
      </c>
      <c r="D77" s="72" t="s">
        <v>286</v>
      </c>
      <c r="E77" s="102">
        <v>41486</v>
      </c>
      <c r="F77" s="98" t="s">
        <v>273</v>
      </c>
      <c r="G77" s="109">
        <v>4759225.04</v>
      </c>
      <c r="H77" s="110">
        <v>430054.623</v>
      </c>
      <c r="I77" s="77">
        <v>168749</v>
      </c>
      <c r="J77" s="43">
        <v>0</v>
      </c>
      <c r="K77" s="74">
        <f>IF(AG77="y",ROUNDUP(I77/H77,4),ROUNDUP(I77/H77,3))</f>
        <v>0.393</v>
      </c>
      <c r="L77" s="75">
        <f>ROUND(I77/G77,4)</f>
        <v>0.0355</v>
      </c>
      <c r="M77" s="77">
        <v>0</v>
      </c>
      <c r="N77" s="74">
        <f t="shared" si="62"/>
        <v>0</v>
      </c>
      <c r="O77" s="75">
        <f>ROUND(M77/G77,4)</f>
        <v>0</v>
      </c>
      <c r="P77" s="73">
        <v>0</v>
      </c>
      <c r="Q77" s="74">
        <f t="shared" si="63"/>
        <v>0</v>
      </c>
      <c r="R77" s="75">
        <f>ROUND(P77/G77,4)</f>
        <v>0</v>
      </c>
      <c r="S77" s="76">
        <f>N77+Q77</f>
        <v>0</v>
      </c>
      <c r="T77" s="75">
        <f>O77+R77</f>
        <v>0</v>
      </c>
      <c r="U77" s="76">
        <f>K77+N77+Q77</f>
        <v>0.393</v>
      </c>
      <c r="V77" s="75">
        <f>(I77+M77+P77)/G77</f>
        <v>0.03545724326580699</v>
      </c>
      <c r="W77" s="77">
        <v>83360</v>
      </c>
      <c r="X77" s="77">
        <v>0</v>
      </c>
      <c r="Y77" s="73">
        <v>0</v>
      </c>
      <c r="Z77" s="74">
        <f>IF($AG77="y",ROUNDUP(W77/$H77,4),ROUNDUP(W77/$H77,3))</f>
        <v>0.194</v>
      </c>
      <c r="AA77" s="75">
        <f>ROUND(W77/G77,4)</f>
        <v>0.0175</v>
      </c>
      <c r="AB77" s="74">
        <f>IF($AG77="y",ROUNDUP(X77/$H77,4),ROUNDUP(X77/$H77,3))</f>
        <v>0</v>
      </c>
      <c r="AC77" s="75">
        <f>ROUND(X77/G77,4)</f>
        <v>0</v>
      </c>
      <c r="AD77" s="74">
        <f>IF($AG77="y",ROUNDUP(Y77/$H77,4),ROUNDUP(Y77/$H77,3))</f>
        <v>0</v>
      </c>
      <c r="AE77" s="75">
        <f>ROUND(Y77/G77,4)</f>
        <v>0</v>
      </c>
      <c r="AF77" s="78">
        <f>+I77+M77+P77</f>
        <v>168749</v>
      </c>
      <c r="AG77" s="68">
        <f>tef(C77)</f>
        <v>0</v>
      </c>
      <c r="AH77" s="68">
        <f>tef_CE(C77)</f>
        <v>0</v>
      </c>
      <c r="AI77" s="69"/>
      <c r="AJ77" s="70">
        <f>IF(L77-0.01&lt;0,0,L77-0.01)</f>
        <v>0.025499999999999995</v>
      </c>
      <c r="AK77" s="70">
        <f>IF(L77=0,0,(L77+0.01))</f>
        <v>0.0455</v>
      </c>
      <c r="AL77" s="71">
        <f>IF(L77=0,0,($G77*0.01)/$H77)</f>
        <v>0.11066559421685371</v>
      </c>
      <c r="AM77" s="71">
        <f aca="true" t="shared" si="70" ref="AM77:AM82">IF(K77-AL77&lt;0,0,ROUND(K77-AL77,2))</f>
        <v>0.28</v>
      </c>
      <c r="AN77" s="71">
        <f>ROUND(K77+AL77,2)</f>
        <v>0.5</v>
      </c>
      <c r="AO77" s="71"/>
      <c r="AP77" s="70">
        <f>IF(T77-0.01&lt;0,0,T77-0.01)</f>
        <v>0</v>
      </c>
      <c r="AQ77" s="70">
        <f>IF(T77=0,0,(T77+0.01))</f>
        <v>0</v>
      </c>
      <c r="AR77" s="71">
        <f>IF(T77=0,0,(G77*0.01)/H77)</f>
        <v>0</v>
      </c>
      <c r="AS77" s="71">
        <f aca="true" t="shared" si="71" ref="AS77:AS82">IF(S77-AR77&lt;0,0,S77-AR77)</f>
        <v>0</v>
      </c>
      <c r="AT77" s="71">
        <f>S77+AR77</f>
        <v>0</v>
      </c>
      <c r="AU77" s="63"/>
      <c r="AV77" s="70">
        <f>AJ77+AP77</f>
        <v>0.025499999999999995</v>
      </c>
      <c r="AW77" s="70">
        <f>AK77+AQ77</f>
        <v>0.0455</v>
      </c>
      <c r="AY77" s="48"/>
      <c r="BC77" s="106"/>
      <c r="BD77" s="107"/>
      <c r="BE77" s="106"/>
      <c r="BF77" s="107"/>
      <c r="BL77" s="86"/>
      <c r="BM77" s="87"/>
      <c r="BY77" s="95"/>
      <c r="BZ77" s="95"/>
      <c r="CA77" s="111"/>
      <c r="CB77" s="111"/>
      <c r="CE77" s="109"/>
      <c r="CF77" s="110"/>
      <c r="CG77" s="113"/>
      <c r="CH77" s="113"/>
    </row>
    <row r="78" spans="1:86" ht="12.75">
      <c r="A78" s="64">
        <v>41635</v>
      </c>
      <c r="B78" s="64">
        <v>41639</v>
      </c>
      <c r="C78" s="115" t="s">
        <v>221</v>
      </c>
      <c r="D78" s="39" t="s">
        <v>3</v>
      </c>
      <c r="E78" s="103">
        <v>41547</v>
      </c>
      <c r="F78" s="41" t="s">
        <v>81</v>
      </c>
      <c r="G78" s="86">
        <v>1008735020.69</v>
      </c>
      <c r="H78" s="108">
        <v>119890807.406</v>
      </c>
      <c r="I78" s="47">
        <v>93748</v>
      </c>
      <c r="J78" s="43">
        <v>0</v>
      </c>
      <c r="K78" s="44">
        <f t="shared" si="33"/>
        <v>0.0008</v>
      </c>
      <c r="L78" s="66">
        <f t="shared" si="34"/>
        <v>0.0001</v>
      </c>
      <c r="M78" s="47">
        <v>0</v>
      </c>
      <c r="N78" s="44">
        <f t="shared" si="62"/>
        <v>0</v>
      </c>
      <c r="O78" s="66">
        <f t="shared" si="35"/>
        <v>0</v>
      </c>
      <c r="P78" s="43">
        <v>0</v>
      </c>
      <c r="Q78" s="44">
        <f t="shared" si="63"/>
        <v>0</v>
      </c>
      <c r="R78" s="66">
        <f t="shared" si="36"/>
        <v>0</v>
      </c>
      <c r="S78" s="46">
        <f t="shared" si="37"/>
        <v>0</v>
      </c>
      <c r="T78" s="66">
        <f t="shared" si="38"/>
        <v>0</v>
      </c>
      <c r="U78" s="46">
        <f t="shared" si="39"/>
        <v>0.0008</v>
      </c>
      <c r="V78" s="66">
        <f t="shared" si="40"/>
        <v>9.293620036694475E-05</v>
      </c>
      <c r="W78" s="47">
        <v>93748</v>
      </c>
      <c r="X78" s="47">
        <v>0</v>
      </c>
      <c r="Y78" s="43">
        <v>0</v>
      </c>
      <c r="Z78" s="44">
        <f t="shared" si="41"/>
        <v>0.0008</v>
      </c>
      <c r="AA78" s="66">
        <f t="shared" si="64"/>
        <v>0.0001</v>
      </c>
      <c r="AB78" s="44">
        <f t="shared" si="43"/>
        <v>0</v>
      </c>
      <c r="AC78" s="66">
        <f t="shared" si="65"/>
        <v>0</v>
      </c>
      <c r="AD78" s="44">
        <f t="shared" si="45"/>
        <v>0</v>
      </c>
      <c r="AE78" s="66">
        <f t="shared" si="66"/>
        <v>0</v>
      </c>
      <c r="AF78" s="67">
        <f t="shared" si="47"/>
        <v>93748</v>
      </c>
      <c r="AG78" s="80" t="str">
        <f t="shared" si="48"/>
        <v>Y</v>
      </c>
      <c r="AH78" s="80">
        <f t="shared" si="49"/>
        <v>0</v>
      </c>
      <c r="AI78" s="81"/>
      <c r="AJ78" s="82">
        <f t="shared" si="50"/>
        <v>0</v>
      </c>
      <c r="AK78" s="82">
        <f t="shared" si="51"/>
        <v>0.0101</v>
      </c>
      <c r="AL78" s="83">
        <f t="shared" si="52"/>
        <v>0.08413781194032707</v>
      </c>
      <c r="AM78" s="83">
        <f t="shared" si="70"/>
        <v>0</v>
      </c>
      <c r="AN78" s="83">
        <f t="shared" si="54"/>
        <v>0.08</v>
      </c>
      <c r="AO78" s="83"/>
      <c r="AP78" s="82">
        <f t="shared" si="55"/>
        <v>0</v>
      </c>
      <c r="AQ78" s="82">
        <f t="shared" si="56"/>
        <v>0</v>
      </c>
      <c r="AR78" s="83">
        <f t="shared" si="67"/>
        <v>0</v>
      </c>
      <c r="AS78" s="83">
        <f t="shared" si="71"/>
        <v>0</v>
      </c>
      <c r="AT78" s="83">
        <f t="shared" si="59"/>
        <v>0</v>
      </c>
      <c r="AU78" s="81"/>
      <c r="AV78" s="82">
        <f t="shared" si="60"/>
        <v>0</v>
      </c>
      <c r="AW78" s="82">
        <f t="shared" si="61"/>
        <v>0.0101</v>
      </c>
      <c r="AY78" s="48"/>
      <c r="BC78" s="106"/>
      <c r="BD78" s="107"/>
      <c r="BE78" s="106"/>
      <c r="BF78" s="107"/>
      <c r="BL78" s="86"/>
      <c r="BM78" s="87"/>
      <c r="BY78" s="95"/>
      <c r="BZ78" s="95"/>
      <c r="CA78" s="111"/>
      <c r="CB78" s="111"/>
      <c r="CE78" s="86"/>
      <c r="CF78" s="108"/>
      <c r="CG78" s="113"/>
      <c r="CH78" s="113"/>
    </row>
    <row r="79" spans="1:86" ht="12.75">
      <c r="A79" s="79">
        <v>41635</v>
      </c>
      <c r="B79" s="79">
        <v>41639</v>
      </c>
      <c r="C79" s="114" t="s">
        <v>222</v>
      </c>
      <c r="D79" s="72" t="s">
        <v>4</v>
      </c>
      <c r="E79" s="102">
        <v>41486</v>
      </c>
      <c r="F79" s="98" t="s">
        <v>236</v>
      </c>
      <c r="G79" s="109">
        <v>924149337.19</v>
      </c>
      <c r="H79" s="110">
        <v>79356141.78799999</v>
      </c>
      <c r="I79" s="77">
        <v>110273</v>
      </c>
      <c r="J79" s="43">
        <v>0</v>
      </c>
      <c r="K79" s="74">
        <f t="shared" si="33"/>
        <v>0.0014</v>
      </c>
      <c r="L79" s="75">
        <f t="shared" si="34"/>
        <v>0.0001</v>
      </c>
      <c r="M79" s="77">
        <v>0</v>
      </c>
      <c r="N79" s="74">
        <f t="shared" si="62"/>
        <v>0</v>
      </c>
      <c r="O79" s="75">
        <f t="shared" si="35"/>
        <v>0</v>
      </c>
      <c r="P79" s="73">
        <v>0</v>
      </c>
      <c r="Q79" s="74">
        <f t="shared" si="63"/>
        <v>0</v>
      </c>
      <c r="R79" s="75">
        <f t="shared" si="36"/>
        <v>0</v>
      </c>
      <c r="S79" s="76">
        <f t="shared" si="37"/>
        <v>0</v>
      </c>
      <c r="T79" s="75">
        <f t="shared" si="38"/>
        <v>0</v>
      </c>
      <c r="U79" s="76">
        <f t="shared" si="39"/>
        <v>0.0014</v>
      </c>
      <c r="V79" s="75">
        <f t="shared" si="40"/>
        <v>0.00011932378844235266</v>
      </c>
      <c r="W79" s="77">
        <v>110273</v>
      </c>
      <c r="X79" s="77">
        <v>0</v>
      </c>
      <c r="Y79" s="73">
        <v>0</v>
      </c>
      <c r="Z79" s="74">
        <f t="shared" si="41"/>
        <v>0.0014</v>
      </c>
      <c r="AA79" s="75">
        <f t="shared" si="64"/>
        <v>0.0001</v>
      </c>
      <c r="AB79" s="74">
        <f t="shared" si="43"/>
        <v>0</v>
      </c>
      <c r="AC79" s="75">
        <f t="shared" si="65"/>
        <v>0</v>
      </c>
      <c r="AD79" s="74">
        <f t="shared" si="45"/>
        <v>0</v>
      </c>
      <c r="AE79" s="75">
        <f t="shared" si="66"/>
        <v>0</v>
      </c>
      <c r="AF79" s="78">
        <f t="shared" si="47"/>
        <v>110273</v>
      </c>
      <c r="AG79" s="68" t="str">
        <f t="shared" si="48"/>
        <v>Y</v>
      </c>
      <c r="AH79" s="68">
        <f t="shared" si="49"/>
        <v>0</v>
      </c>
      <c r="AI79" s="69"/>
      <c r="AJ79" s="70">
        <f t="shared" si="50"/>
        <v>0</v>
      </c>
      <c r="AK79" s="70">
        <f t="shared" si="51"/>
        <v>0.0101</v>
      </c>
      <c r="AL79" s="71">
        <f t="shared" si="52"/>
        <v>0.11645593099257094</v>
      </c>
      <c r="AM79" s="71">
        <f t="shared" si="70"/>
        <v>0</v>
      </c>
      <c r="AN79" s="71">
        <f t="shared" si="54"/>
        <v>0.12</v>
      </c>
      <c r="AO79" s="71"/>
      <c r="AP79" s="70">
        <f t="shared" si="55"/>
        <v>0</v>
      </c>
      <c r="AQ79" s="70">
        <f t="shared" si="56"/>
        <v>0</v>
      </c>
      <c r="AR79" s="71">
        <f t="shared" si="67"/>
        <v>0</v>
      </c>
      <c r="AS79" s="71">
        <f t="shared" si="71"/>
        <v>0</v>
      </c>
      <c r="AT79" s="71">
        <f t="shared" si="59"/>
        <v>0</v>
      </c>
      <c r="AU79" s="63"/>
      <c r="AV79" s="70">
        <f t="shared" si="60"/>
        <v>0</v>
      </c>
      <c r="AW79" s="70">
        <f t="shared" si="61"/>
        <v>0.0101</v>
      </c>
      <c r="AY79" s="48"/>
      <c r="BC79" s="106"/>
      <c r="BD79" s="107"/>
      <c r="BE79" s="106"/>
      <c r="BF79" s="107"/>
      <c r="BL79" s="86"/>
      <c r="BM79" s="87"/>
      <c r="BY79" s="95"/>
      <c r="BZ79" s="95"/>
      <c r="CA79" s="111"/>
      <c r="CB79" s="111"/>
      <c r="CE79" s="109"/>
      <c r="CF79" s="110"/>
      <c r="CG79" s="113"/>
      <c r="CH79" s="113"/>
    </row>
    <row r="80" spans="1:86" ht="12.75">
      <c r="A80" s="64">
        <v>41620</v>
      </c>
      <c r="B80" s="64">
        <v>41624</v>
      </c>
      <c r="C80" s="117" t="s">
        <v>48</v>
      </c>
      <c r="D80" s="39" t="s">
        <v>160</v>
      </c>
      <c r="E80" s="103">
        <v>41578</v>
      </c>
      <c r="F80" s="91" t="s">
        <v>290</v>
      </c>
      <c r="G80" s="86">
        <v>5392189495.45</v>
      </c>
      <c r="H80" s="108">
        <v>277724482.76199996</v>
      </c>
      <c r="I80" s="47">
        <v>3147593</v>
      </c>
      <c r="J80" s="43">
        <v>0</v>
      </c>
      <c r="K80" s="44">
        <f t="shared" si="33"/>
        <v>0.012</v>
      </c>
      <c r="L80" s="66">
        <f t="shared" si="34"/>
        <v>0.0006</v>
      </c>
      <c r="M80" s="47">
        <v>0</v>
      </c>
      <c r="N80" s="44">
        <f t="shared" si="62"/>
        <v>0</v>
      </c>
      <c r="O80" s="66">
        <f t="shared" si="35"/>
        <v>0</v>
      </c>
      <c r="P80" s="43">
        <v>0</v>
      </c>
      <c r="Q80" s="44">
        <f t="shared" si="63"/>
        <v>0</v>
      </c>
      <c r="R80" s="66">
        <f t="shared" si="36"/>
        <v>0</v>
      </c>
      <c r="S80" s="46">
        <f t="shared" si="37"/>
        <v>0</v>
      </c>
      <c r="T80" s="66">
        <f t="shared" si="38"/>
        <v>0</v>
      </c>
      <c r="U80" s="46">
        <f t="shared" si="39"/>
        <v>0.012</v>
      </c>
      <c r="V80" s="66">
        <f t="shared" si="40"/>
        <v>0.0005837318964135033</v>
      </c>
      <c r="W80" s="47">
        <v>0</v>
      </c>
      <c r="X80" s="47">
        <v>0</v>
      </c>
      <c r="Y80" s="43">
        <v>0</v>
      </c>
      <c r="Z80" s="44">
        <f t="shared" si="41"/>
        <v>0</v>
      </c>
      <c r="AA80" s="66">
        <f t="shared" si="64"/>
        <v>0</v>
      </c>
      <c r="AB80" s="44">
        <f t="shared" si="43"/>
        <v>0</v>
      </c>
      <c r="AC80" s="66">
        <f t="shared" si="65"/>
        <v>0</v>
      </c>
      <c r="AD80" s="44">
        <f t="shared" si="45"/>
        <v>0</v>
      </c>
      <c r="AE80" s="66">
        <f t="shared" si="66"/>
        <v>0</v>
      </c>
      <c r="AF80" s="67">
        <f t="shared" si="47"/>
        <v>3147593</v>
      </c>
      <c r="AG80" s="80">
        <f t="shared" si="48"/>
        <v>0</v>
      </c>
      <c r="AH80" s="80">
        <f t="shared" si="49"/>
        <v>0</v>
      </c>
      <c r="AI80" s="81"/>
      <c r="AJ80" s="82">
        <f t="shared" si="50"/>
        <v>0</v>
      </c>
      <c r="AK80" s="82">
        <f t="shared" si="51"/>
        <v>0.0106</v>
      </c>
      <c r="AL80" s="83">
        <f t="shared" si="52"/>
        <v>0.19415607301970977</v>
      </c>
      <c r="AM80" s="83">
        <f t="shared" si="70"/>
        <v>0</v>
      </c>
      <c r="AN80" s="83">
        <f t="shared" si="54"/>
        <v>0.21</v>
      </c>
      <c r="AO80" s="83"/>
      <c r="AP80" s="82">
        <f t="shared" si="55"/>
        <v>0</v>
      </c>
      <c r="AQ80" s="82">
        <f t="shared" si="56"/>
        <v>0</v>
      </c>
      <c r="AR80" s="83">
        <f t="shared" si="67"/>
        <v>0</v>
      </c>
      <c r="AS80" s="83">
        <f t="shared" si="71"/>
        <v>0</v>
      </c>
      <c r="AT80" s="83">
        <f t="shared" si="59"/>
        <v>0</v>
      </c>
      <c r="AU80" s="81"/>
      <c r="AV80" s="82">
        <f t="shared" si="60"/>
        <v>0</v>
      </c>
      <c r="AW80" s="82">
        <f t="shared" si="61"/>
        <v>0.0106</v>
      </c>
      <c r="AY80" s="48"/>
      <c r="BC80" s="106"/>
      <c r="BD80" s="107"/>
      <c r="BE80" s="106"/>
      <c r="BF80" s="107"/>
      <c r="BL80" s="86"/>
      <c r="BM80" s="87"/>
      <c r="BY80" s="95"/>
      <c r="BZ80" s="95"/>
      <c r="CA80" s="111"/>
      <c r="CB80" s="111"/>
      <c r="CE80" s="86"/>
      <c r="CF80" s="108"/>
      <c r="CG80" s="113"/>
      <c r="CH80" s="113"/>
    </row>
    <row r="81" spans="1:86" ht="12.75">
      <c r="A81" s="79">
        <v>41624</v>
      </c>
      <c r="B81" s="79">
        <v>41628</v>
      </c>
      <c r="C81" s="114" t="s">
        <v>224</v>
      </c>
      <c r="D81" s="72" t="s">
        <v>240</v>
      </c>
      <c r="E81" s="102">
        <v>41547</v>
      </c>
      <c r="F81" s="98" t="s">
        <v>75</v>
      </c>
      <c r="G81" s="109">
        <v>1184818401.7099998</v>
      </c>
      <c r="H81" s="110">
        <v>89026449.71000001</v>
      </c>
      <c r="I81" s="77">
        <v>0</v>
      </c>
      <c r="J81" s="43">
        <v>0</v>
      </c>
      <c r="K81" s="74">
        <f t="shared" si="33"/>
        <v>0</v>
      </c>
      <c r="L81" s="75">
        <f t="shared" si="34"/>
        <v>0</v>
      </c>
      <c r="M81" s="77">
        <v>0</v>
      </c>
      <c r="N81" s="74">
        <f t="shared" si="62"/>
        <v>0</v>
      </c>
      <c r="O81" s="75">
        <f t="shared" si="35"/>
        <v>0</v>
      </c>
      <c r="P81" s="73">
        <v>0</v>
      </c>
      <c r="Q81" s="74">
        <f t="shared" si="63"/>
        <v>0</v>
      </c>
      <c r="R81" s="75">
        <f t="shared" si="36"/>
        <v>0</v>
      </c>
      <c r="S81" s="76">
        <f t="shared" si="37"/>
        <v>0</v>
      </c>
      <c r="T81" s="75">
        <f t="shared" si="38"/>
        <v>0</v>
      </c>
      <c r="U81" s="76">
        <f t="shared" si="39"/>
        <v>0</v>
      </c>
      <c r="V81" s="75">
        <f t="shared" si="40"/>
        <v>0</v>
      </c>
      <c r="W81" s="77">
        <v>0</v>
      </c>
      <c r="X81" s="77">
        <v>0</v>
      </c>
      <c r="Y81" s="73">
        <v>0</v>
      </c>
      <c r="Z81" s="74">
        <f t="shared" si="41"/>
        <v>0</v>
      </c>
      <c r="AA81" s="75">
        <f t="shared" si="64"/>
        <v>0</v>
      </c>
      <c r="AB81" s="74">
        <f t="shared" si="43"/>
        <v>0</v>
      </c>
      <c r="AC81" s="75">
        <f t="shared" si="65"/>
        <v>0</v>
      </c>
      <c r="AD81" s="74">
        <f t="shared" si="45"/>
        <v>0</v>
      </c>
      <c r="AE81" s="75">
        <f t="shared" si="66"/>
        <v>0</v>
      </c>
      <c r="AF81" s="78">
        <f t="shared" si="47"/>
        <v>0</v>
      </c>
      <c r="AG81" s="68">
        <f t="shared" si="48"/>
        <v>0</v>
      </c>
      <c r="AH81" s="68">
        <f t="shared" si="49"/>
        <v>0</v>
      </c>
      <c r="AI81" s="69"/>
      <c r="AJ81" s="70">
        <f t="shared" si="50"/>
        <v>0</v>
      </c>
      <c r="AK81" s="70">
        <f t="shared" si="51"/>
        <v>0</v>
      </c>
      <c r="AL81" s="71">
        <f t="shared" si="52"/>
        <v>0</v>
      </c>
      <c r="AM81" s="71">
        <f t="shared" si="70"/>
        <v>0</v>
      </c>
      <c r="AN81" s="71">
        <f t="shared" si="54"/>
        <v>0</v>
      </c>
      <c r="AO81" s="71"/>
      <c r="AP81" s="70">
        <f t="shared" si="55"/>
        <v>0</v>
      </c>
      <c r="AQ81" s="70">
        <f t="shared" si="56"/>
        <v>0</v>
      </c>
      <c r="AR81" s="71">
        <f t="shared" si="67"/>
        <v>0</v>
      </c>
      <c r="AS81" s="71">
        <f t="shared" si="71"/>
        <v>0</v>
      </c>
      <c r="AT81" s="71">
        <f t="shared" si="59"/>
        <v>0</v>
      </c>
      <c r="AU81" s="63"/>
      <c r="AV81" s="70">
        <f t="shared" si="60"/>
        <v>0</v>
      </c>
      <c r="AW81" s="70">
        <f t="shared" si="61"/>
        <v>0</v>
      </c>
      <c r="AY81" s="48"/>
      <c r="BC81" s="106"/>
      <c r="BD81" s="107"/>
      <c r="BE81" s="106"/>
      <c r="BF81" s="107"/>
      <c r="BL81" s="86"/>
      <c r="BM81" s="87"/>
      <c r="BY81" s="95"/>
      <c r="BZ81" s="95"/>
      <c r="CA81" s="111"/>
      <c r="CB81" s="111"/>
      <c r="CE81" s="109"/>
      <c r="CF81" s="110"/>
      <c r="CG81" s="113"/>
      <c r="CH81" s="113"/>
    </row>
    <row r="82" spans="1:86" ht="12.75">
      <c r="A82" s="64">
        <v>41614</v>
      </c>
      <c r="B82" s="64">
        <v>41618</v>
      </c>
      <c r="C82" s="115" t="s">
        <v>225</v>
      </c>
      <c r="D82" s="39" t="s">
        <v>11</v>
      </c>
      <c r="E82" s="103">
        <v>41486</v>
      </c>
      <c r="F82" s="41" t="s">
        <v>65</v>
      </c>
      <c r="G82" s="86">
        <v>4117764891.93</v>
      </c>
      <c r="H82" s="108">
        <v>136808808.829</v>
      </c>
      <c r="I82" s="47">
        <v>35145506</v>
      </c>
      <c r="J82" s="43">
        <v>0</v>
      </c>
      <c r="K82" s="44">
        <f t="shared" si="33"/>
        <v>0.257</v>
      </c>
      <c r="L82" s="66">
        <f t="shared" si="34"/>
        <v>0.0085</v>
      </c>
      <c r="M82" s="47">
        <v>0</v>
      </c>
      <c r="N82" s="44">
        <f t="shared" si="62"/>
        <v>0</v>
      </c>
      <c r="O82" s="66">
        <f t="shared" si="35"/>
        <v>0</v>
      </c>
      <c r="P82" s="43">
        <v>0</v>
      </c>
      <c r="Q82" s="44">
        <f t="shared" si="63"/>
        <v>0</v>
      </c>
      <c r="R82" s="66">
        <f t="shared" si="36"/>
        <v>0</v>
      </c>
      <c r="S82" s="46">
        <f t="shared" si="37"/>
        <v>0</v>
      </c>
      <c r="T82" s="66">
        <f t="shared" si="38"/>
        <v>0</v>
      </c>
      <c r="U82" s="46">
        <f t="shared" si="39"/>
        <v>0.257</v>
      </c>
      <c r="V82" s="66">
        <f t="shared" si="40"/>
        <v>0.008535092925989583</v>
      </c>
      <c r="W82" s="47">
        <v>35145506</v>
      </c>
      <c r="X82" s="47">
        <v>0</v>
      </c>
      <c r="Y82" s="43">
        <v>0</v>
      </c>
      <c r="Z82" s="44">
        <f t="shared" si="41"/>
        <v>0.257</v>
      </c>
      <c r="AA82" s="66">
        <f t="shared" si="64"/>
        <v>0.0085</v>
      </c>
      <c r="AB82" s="44">
        <f t="shared" si="43"/>
        <v>0</v>
      </c>
      <c r="AC82" s="66">
        <f t="shared" si="65"/>
        <v>0</v>
      </c>
      <c r="AD82" s="44">
        <f t="shared" si="45"/>
        <v>0</v>
      </c>
      <c r="AE82" s="66">
        <f t="shared" si="66"/>
        <v>0</v>
      </c>
      <c r="AF82" s="67">
        <f t="shared" si="47"/>
        <v>35145506</v>
      </c>
      <c r="AG82" s="80">
        <f t="shared" si="48"/>
        <v>0</v>
      </c>
      <c r="AH82" s="80">
        <f t="shared" si="49"/>
        <v>0</v>
      </c>
      <c r="AI82" s="81"/>
      <c r="AJ82" s="82">
        <f t="shared" si="50"/>
        <v>0</v>
      </c>
      <c r="AK82" s="82">
        <f t="shared" si="51"/>
        <v>0.018500000000000003</v>
      </c>
      <c r="AL82" s="83">
        <f t="shared" si="52"/>
        <v>0.3009868243993612</v>
      </c>
      <c r="AM82" s="83">
        <f t="shared" si="70"/>
        <v>0</v>
      </c>
      <c r="AN82" s="83">
        <f t="shared" si="54"/>
        <v>0.56</v>
      </c>
      <c r="AO82" s="83"/>
      <c r="AP82" s="82">
        <f t="shared" si="55"/>
        <v>0</v>
      </c>
      <c r="AQ82" s="82">
        <f t="shared" si="56"/>
        <v>0</v>
      </c>
      <c r="AR82" s="83">
        <f t="shared" si="67"/>
        <v>0</v>
      </c>
      <c r="AS82" s="83">
        <f t="shared" si="71"/>
        <v>0</v>
      </c>
      <c r="AT82" s="83">
        <f t="shared" si="59"/>
        <v>0</v>
      </c>
      <c r="AU82" s="81"/>
      <c r="AV82" s="82">
        <f t="shared" si="60"/>
        <v>0</v>
      </c>
      <c r="AW82" s="82">
        <f t="shared" si="61"/>
        <v>0.018500000000000003</v>
      </c>
      <c r="AY82" s="48"/>
      <c r="BC82" s="106"/>
      <c r="BD82" s="107"/>
      <c r="BE82" s="106"/>
      <c r="BF82" s="107"/>
      <c r="BL82" s="86"/>
      <c r="BM82" s="87"/>
      <c r="BY82" s="95"/>
      <c r="BZ82" s="95"/>
      <c r="CA82" s="111"/>
      <c r="CB82" s="111"/>
      <c r="CE82" s="86"/>
      <c r="CF82" s="108"/>
      <c r="CG82" s="113"/>
      <c r="CH82" s="113"/>
    </row>
    <row r="83" spans="1:255" ht="12.75">
      <c r="A83" s="64"/>
      <c r="B83" s="64"/>
      <c r="C83" s="104"/>
      <c r="D83" s="39"/>
      <c r="E83" s="103"/>
      <c r="F83" s="97"/>
      <c r="G83" s="43"/>
      <c r="H83" s="99"/>
      <c r="I83" s="47"/>
      <c r="J83" s="43"/>
      <c r="K83" s="44"/>
      <c r="L83" s="66"/>
      <c r="M83" s="47"/>
      <c r="N83" s="44"/>
      <c r="O83" s="66"/>
      <c r="P83" s="43"/>
      <c r="Q83" s="44"/>
      <c r="R83" s="66"/>
      <c r="S83" s="46"/>
      <c r="T83" s="66"/>
      <c r="U83" s="46"/>
      <c r="V83" s="66"/>
      <c r="W83" s="47"/>
      <c r="X83" s="47"/>
      <c r="Y83" s="43"/>
      <c r="Z83" s="44"/>
      <c r="AA83" s="66"/>
      <c r="AB83" s="44"/>
      <c r="AC83" s="66"/>
      <c r="AD83" s="44"/>
      <c r="AE83" s="66"/>
      <c r="AF83" s="67"/>
      <c r="AG83" s="68"/>
      <c r="AH83" s="68"/>
      <c r="AI83" s="69"/>
      <c r="AJ83" s="70"/>
      <c r="AK83" s="70"/>
      <c r="AL83" s="71"/>
      <c r="AM83" s="71"/>
      <c r="AN83" s="71"/>
      <c r="AO83" s="71"/>
      <c r="AP83" s="70"/>
      <c r="AQ83" s="70"/>
      <c r="AR83" s="71"/>
      <c r="AS83" s="71"/>
      <c r="AT83" s="71"/>
      <c r="AU83" s="63"/>
      <c r="AV83" s="70"/>
      <c r="AW83" s="70"/>
      <c r="AX83" s="45"/>
      <c r="AY83" s="88"/>
      <c r="AZ83" s="45"/>
      <c r="BA83" s="89"/>
      <c r="BB83" s="89"/>
      <c r="BC83" s="86"/>
      <c r="BD83" s="90"/>
      <c r="BE83" s="45"/>
      <c r="BF83" s="90"/>
      <c r="BG83" s="45"/>
      <c r="BH83" s="90"/>
      <c r="BI83" s="45"/>
      <c r="BJ83" s="7"/>
      <c r="BK83" s="29"/>
      <c r="BL83" s="29"/>
      <c r="BM83" s="49"/>
      <c r="BN83" s="49"/>
      <c r="BO83" s="40"/>
      <c r="BP83" s="91"/>
      <c r="BQ83" s="86"/>
      <c r="BR83" s="87"/>
      <c r="BS83" s="86"/>
      <c r="BT83" s="86"/>
      <c r="BU83" s="90"/>
      <c r="BV83" s="45"/>
      <c r="BW83" s="86"/>
      <c r="BX83" s="93"/>
      <c r="BY83" s="96"/>
      <c r="BZ83" s="96"/>
      <c r="CA83" s="90"/>
      <c r="CB83" s="45"/>
      <c r="CC83" s="88"/>
      <c r="CD83" s="45"/>
      <c r="CE83" s="88"/>
      <c r="CF83" s="45"/>
      <c r="CG83" s="89"/>
      <c r="CH83" s="89"/>
      <c r="CI83" s="89"/>
      <c r="CJ83" s="86"/>
      <c r="CK83" s="90"/>
      <c r="CL83" s="45"/>
      <c r="CM83" s="90"/>
      <c r="CN83" s="45"/>
      <c r="CO83" s="90"/>
      <c r="CP83" s="45"/>
      <c r="CQ83" s="7"/>
      <c r="CR83" s="29"/>
      <c r="CS83" s="29"/>
      <c r="CT83" s="49"/>
      <c r="CU83" s="49"/>
      <c r="CV83" s="40"/>
      <c r="CW83" s="91"/>
      <c r="CX83" s="86"/>
      <c r="CY83" s="87"/>
      <c r="CZ83" s="86"/>
      <c r="DA83" s="86"/>
      <c r="DB83" s="90"/>
      <c r="DC83" s="45"/>
      <c r="DD83" s="86"/>
      <c r="DE83" s="90"/>
      <c r="DF83" s="45"/>
      <c r="DG83" s="86"/>
      <c r="DH83" s="90"/>
      <c r="DI83" s="45"/>
      <c r="DJ83" s="88"/>
      <c r="DK83" s="45"/>
      <c r="DL83" s="88"/>
      <c r="DM83" s="45"/>
      <c r="DN83" s="89"/>
      <c r="DO83" s="89"/>
      <c r="DP83" s="86"/>
      <c r="DQ83" s="90"/>
      <c r="DR83" s="45"/>
      <c r="DS83" s="90"/>
      <c r="DT83" s="45"/>
      <c r="DU83" s="90"/>
      <c r="DV83" s="45"/>
      <c r="DW83" s="7"/>
      <c r="DX83" s="29"/>
      <c r="DY83" s="29"/>
      <c r="DZ83" s="49"/>
      <c r="EA83" s="49"/>
      <c r="EB83" s="40"/>
      <c r="EC83" s="91"/>
      <c r="ED83" s="86"/>
      <c r="EE83" s="87"/>
      <c r="EF83" s="86"/>
      <c r="EG83" s="86"/>
      <c r="EH83" s="90"/>
      <c r="EI83" s="45"/>
      <c r="EJ83" s="86"/>
      <c r="EK83" s="90"/>
      <c r="EL83" s="45"/>
      <c r="EM83" s="86"/>
      <c r="EN83" s="90"/>
      <c r="EO83" s="45"/>
      <c r="EP83" s="88"/>
      <c r="EQ83" s="45"/>
      <c r="ER83" s="88"/>
      <c r="ES83" s="45"/>
      <c r="ET83" s="89"/>
      <c r="EU83" s="89"/>
      <c r="EV83" s="86"/>
      <c r="EW83" s="90"/>
      <c r="EX83" s="45"/>
      <c r="EY83" s="90"/>
      <c r="EZ83" s="45"/>
      <c r="FA83" s="90"/>
      <c r="FB83" s="45"/>
      <c r="FC83" s="7"/>
      <c r="FD83" s="29"/>
      <c r="FE83" s="29"/>
      <c r="FF83" s="49"/>
      <c r="FG83" s="49"/>
      <c r="FH83" s="40"/>
      <c r="FI83" s="91"/>
      <c r="FJ83" s="86"/>
      <c r="FK83" s="87"/>
      <c r="FL83" s="86"/>
      <c r="FM83" s="86"/>
      <c r="FN83" s="90"/>
      <c r="FO83" s="45"/>
      <c r="FP83" s="86"/>
      <c r="FQ83" s="90"/>
      <c r="FR83" s="45"/>
      <c r="FS83" s="86"/>
      <c r="FT83" s="90"/>
      <c r="FU83" s="45"/>
      <c r="FV83" s="88"/>
      <c r="FW83" s="45"/>
      <c r="FX83" s="88"/>
      <c r="FY83" s="45"/>
      <c r="FZ83" s="89"/>
      <c r="GA83" s="89"/>
      <c r="GB83" s="86"/>
      <c r="GC83" s="90"/>
      <c r="GD83" s="45"/>
      <c r="GE83" s="90"/>
      <c r="GF83" s="45"/>
      <c r="GG83" s="90"/>
      <c r="GH83" s="45"/>
      <c r="GI83" s="7"/>
      <c r="GJ83" s="29"/>
      <c r="GK83" s="29"/>
      <c r="GL83" s="49"/>
      <c r="GM83" s="49"/>
      <c r="GN83" s="40"/>
      <c r="GO83" s="91"/>
      <c r="GP83" s="86"/>
      <c r="GQ83" s="87"/>
      <c r="GR83" s="86"/>
      <c r="GS83" s="86"/>
      <c r="GT83" s="90"/>
      <c r="GU83" s="45"/>
      <c r="GV83" s="86"/>
      <c r="GW83" s="90"/>
      <c r="GX83" s="45"/>
      <c r="GY83" s="86"/>
      <c r="GZ83" s="90"/>
      <c r="HA83" s="45"/>
      <c r="HB83" s="88"/>
      <c r="HC83" s="45"/>
      <c r="HD83" s="88"/>
      <c r="HE83" s="45"/>
      <c r="HF83" s="89"/>
      <c r="HG83" s="89"/>
      <c r="HH83" s="86"/>
      <c r="HI83" s="90"/>
      <c r="HJ83" s="45"/>
      <c r="HK83" s="90"/>
      <c r="HL83" s="45"/>
      <c r="HM83" s="90"/>
      <c r="HN83" s="45"/>
      <c r="HO83" s="7"/>
      <c r="HP83" s="29"/>
      <c r="HQ83" s="29"/>
      <c r="HR83" s="49"/>
      <c r="HS83" s="49"/>
      <c r="HT83" s="40"/>
      <c r="HU83" s="91"/>
      <c r="HV83" s="86"/>
      <c r="HW83" s="87"/>
      <c r="HX83" s="86"/>
      <c r="HY83" s="86"/>
      <c r="HZ83" s="90"/>
      <c r="IA83" s="45"/>
      <c r="IB83" s="86"/>
      <c r="IC83" s="90"/>
      <c r="ID83" s="45"/>
      <c r="IE83" s="86"/>
      <c r="IF83" s="90"/>
      <c r="IG83" s="45"/>
      <c r="IH83" s="88"/>
      <c r="II83" s="45"/>
      <c r="IJ83" s="88"/>
      <c r="IK83" s="45"/>
      <c r="IL83" s="89"/>
      <c r="IM83" s="89"/>
      <c r="IN83" s="86"/>
      <c r="IO83" s="90"/>
      <c r="IP83" s="45"/>
      <c r="IQ83" s="90"/>
      <c r="IR83" s="45"/>
      <c r="IS83" s="90"/>
      <c r="IT83" s="45"/>
      <c r="IU83" s="7"/>
    </row>
    <row r="84" spans="2:65" ht="12.75">
      <c r="B84" s="29"/>
      <c r="C84" s="49"/>
      <c r="D84" s="39"/>
      <c r="E84" s="40"/>
      <c r="F84" s="41"/>
      <c r="G84" s="10"/>
      <c r="H84" s="42"/>
      <c r="I84" s="43"/>
      <c r="J84" s="43"/>
      <c r="K84" s="44"/>
      <c r="L84" s="45"/>
      <c r="M84" s="43"/>
      <c r="N84" s="44"/>
      <c r="O84" s="45"/>
      <c r="P84" s="43"/>
      <c r="Q84" s="44"/>
      <c r="R84" s="45"/>
      <c r="S84" s="46"/>
      <c r="T84" s="45"/>
      <c r="U84" s="46"/>
      <c r="V84" s="45"/>
      <c r="W84" s="47"/>
      <c r="X84" s="47"/>
      <c r="Y84" s="43"/>
      <c r="Z84" s="44"/>
      <c r="AA84" s="45"/>
      <c r="AB84" s="44"/>
      <c r="AC84" s="45"/>
      <c r="AD84" s="44"/>
      <c r="AE84" s="45"/>
      <c r="AF84" s="7"/>
      <c r="AG84" s="9"/>
      <c r="AH84" s="9"/>
      <c r="AJ84" s="20"/>
      <c r="AK84" s="20"/>
      <c r="AL84" s="48"/>
      <c r="AM84" s="48"/>
      <c r="AN84" s="48"/>
      <c r="AO84" s="48"/>
      <c r="AP84" s="20"/>
      <c r="AQ84" s="20"/>
      <c r="AR84" s="48"/>
      <c r="AS84" s="48"/>
      <c r="AT84" s="48"/>
      <c r="AV84" s="20"/>
      <c r="AW84" s="20"/>
      <c r="BL84" s="86"/>
      <c r="BM84" s="87"/>
    </row>
    <row r="85" spans="3:65" ht="12.75">
      <c r="C85" s="25"/>
      <c r="D85" s="25"/>
      <c r="E85" s="52"/>
      <c r="F85" s="51"/>
      <c r="G85" s="10"/>
      <c r="H85" s="11"/>
      <c r="I85" s="14"/>
      <c r="J85" s="14"/>
      <c r="K85" s="13"/>
      <c r="L85" s="12"/>
      <c r="M85" s="14"/>
      <c r="N85" s="13"/>
      <c r="O85" s="12"/>
      <c r="P85" s="14"/>
      <c r="R85" s="12"/>
      <c r="S85" s="13"/>
      <c r="T85" s="12"/>
      <c r="U85" s="53"/>
      <c r="V85" s="12"/>
      <c r="W85" s="14"/>
      <c r="X85" s="14"/>
      <c r="Y85" s="14"/>
      <c r="Z85" s="12"/>
      <c r="AA85" s="12"/>
      <c r="AB85" s="12"/>
      <c r="AC85" s="12"/>
      <c r="AD85" s="13"/>
      <c r="AE85" s="12"/>
      <c r="AF85" s="14"/>
      <c r="AG85" s="12"/>
      <c r="AI85" s="12"/>
      <c r="AP85" s="12"/>
      <c r="AQ85" s="12"/>
      <c r="BL85" s="86"/>
      <c r="BM85" s="87"/>
    </row>
    <row r="86" spans="3:65" ht="12.75">
      <c r="C86" s="25"/>
      <c r="D86" s="25"/>
      <c r="E86" s="52"/>
      <c r="F86" s="12"/>
      <c r="G86" s="10"/>
      <c r="H86" s="11"/>
      <c r="I86" s="14"/>
      <c r="J86" s="14"/>
      <c r="K86" s="13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P86" s="35"/>
      <c r="AQ86" s="35"/>
      <c r="AR86" s="35"/>
      <c r="AS86" s="35"/>
      <c r="AT86" s="35"/>
      <c r="AU86" s="35"/>
      <c r="BL86" s="86"/>
      <c r="BM86" s="87"/>
    </row>
    <row r="87" spans="3:65" ht="12.75">
      <c r="C87" s="28"/>
      <c r="D87" s="28"/>
      <c r="E87" s="52"/>
      <c r="F87" s="12"/>
      <c r="G87" s="10"/>
      <c r="H87" s="11"/>
      <c r="I87" s="14"/>
      <c r="J87" s="14"/>
      <c r="K87" s="13"/>
      <c r="L87" s="12"/>
      <c r="M87" s="14"/>
      <c r="N87" s="13"/>
      <c r="O87" s="12"/>
      <c r="P87" s="14"/>
      <c r="R87" s="12"/>
      <c r="S87" s="13"/>
      <c r="T87" s="12"/>
      <c r="U87" s="12"/>
      <c r="V87" s="12"/>
      <c r="W87" s="14"/>
      <c r="X87" s="14"/>
      <c r="Y87" s="14"/>
      <c r="Z87" s="12"/>
      <c r="AA87" s="12"/>
      <c r="AB87" s="12"/>
      <c r="AC87" s="12"/>
      <c r="AD87" s="13"/>
      <c r="AE87" s="12"/>
      <c r="AF87" s="14"/>
      <c r="AG87" s="12"/>
      <c r="AI87" s="12"/>
      <c r="AP87" s="34"/>
      <c r="AQ87" s="34"/>
      <c r="AR87" s="20"/>
      <c r="AS87" s="20"/>
      <c r="AT87" s="20"/>
      <c r="BL87" s="86"/>
      <c r="BM87" s="87"/>
    </row>
    <row r="88" spans="3:65" ht="12.75">
      <c r="C88" s="28"/>
      <c r="D88" s="28"/>
      <c r="E88" s="51"/>
      <c r="F88" s="51"/>
      <c r="G88" s="10"/>
      <c r="H88" s="11"/>
      <c r="I88" s="14"/>
      <c r="J88" s="14"/>
      <c r="K88" s="13"/>
      <c r="L88" s="12"/>
      <c r="M88" s="14"/>
      <c r="N88" s="13"/>
      <c r="O88" s="12"/>
      <c r="P88" s="14"/>
      <c r="R88" s="12"/>
      <c r="S88" s="13"/>
      <c r="T88" s="12"/>
      <c r="U88" s="12"/>
      <c r="V88" s="12"/>
      <c r="W88" s="14"/>
      <c r="X88" s="14"/>
      <c r="Y88" s="14"/>
      <c r="Z88" s="12"/>
      <c r="AA88" s="12"/>
      <c r="AB88" s="12"/>
      <c r="AC88" s="12"/>
      <c r="AD88" s="13"/>
      <c r="AE88" s="12"/>
      <c r="AF88" s="14"/>
      <c r="AG88" s="12"/>
      <c r="AI88" s="12"/>
      <c r="AP88" s="12"/>
      <c r="AQ88" s="12"/>
      <c r="BL88" s="86"/>
      <c r="BM88" s="87"/>
    </row>
    <row r="89" spans="3:65" ht="12.75">
      <c r="C89" s="28"/>
      <c r="D89" s="28"/>
      <c r="E89" s="12"/>
      <c r="F89" s="12"/>
      <c r="G89" s="10"/>
      <c r="H89" s="11"/>
      <c r="I89" s="14"/>
      <c r="J89" s="14"/>
      <c r="K89" s="13"/>
      <c r="L89" s="12"/>
      <c r="M89" s="14"/>
      <c r="N89" s="13"/>
      <c r="O89" s="12"/>
      <c r="P89" s="14"/>
      <c r="R89" s="12"/>
      <c r="S89" s="13"/>
      <c r="T89" s="12"/>
      <c r="U89" s="12"/>
      <c r="V89" s="12"/>
      <c r="W89" s="14"/>
      <c r="X89" s="14"/>
      <c r="Y89" s="14"/>
      <c r="Z89" s="12"/>
      <c r="AA89" s="12"/>
      <c r="AB89" s="12"/>
      <c r="AC89" s="12"/>
      <c r="AD89" s="13"/>
      <c r="AE89" s="12"/>
      <c r="AF89" s="14"/>
      <c r="AG89" s="12"/>
      <c r="AI89" s="12"/>
      <c r="AP89" s="12"/>
      <c r="AQ89" s="12"/>
      <c r="BL89" s="86"/>
      <c r="BM89" s="87"/>
    </row>
    <row r="90" spans="3:65" ht="12.75">
      <c r="C90" s="101"/>
      <c r="D90" s="28"/>
      <c r="E90" s="12"/>
      <c r="F90" s="12"/>
      <c r="G90" s="10"/>
      <c r="H90" s="11"/>
      <c r="I90" s="14"/>
      <c r="J90" s="14"/>
      <c r="K90" s="13"/>
      <c r="L90" s="12"/>
      <c r="M90" s="14"/>
      <c r="N90" s="13"/>
      <c r="O90" s="12"/>
      <c r="P90" s="14"/>
      <c r="R90" s="12"/>
      <c r="S90" s="13"/>
      <c r="T90" s="12"/>
      <c r="U90" s="12"/>
      <c r="V90" s="12"/>
      <c r="W90" s="14"/>
      <c r="X90" s="14"/>
      <c r="Y90" s="14"/>
      <c r="Z90" s="12"/>
      <c r="AA90" s="12"/>
      <c r="AB90" s="12"/>
      <c r="AC90" s="12"/>
      <c r="AD90" s="13"/>
      <c r="AE90" s="12"/>
      <c r="AF90" s="14"/>
      <c r="AG90" s="12"/>
      <c r="AI90" s="12"/>
      <c r="AP90" s="12"/>
      <c r="AQ90" s="12"/>
      <c r="BL90" s="86"/>
      <c r="BM90" s="87"/>
    </row>
    <row r="91" spans="3:65" ht="12.75">
      <c r="C91" s="28"/>
      <c r="D91" s="28"/>
      <c r="E91" s="12"/>
      <c r="F91" s="12"/>
      <c r="G91" s="10"/>
      <c r="H91" s="11"/>
      <c r="I91" s="14"/>
      <c r="J91" s="14"/>
      <c r="K91" s="13"/>
      <c r="L91" s="12"/>
      <c r="M91" s="14"/>
      <c r="N91" s="13"/>
      <c r="O91" s="12"/>
      <c r="P91" s="14"/>
      <c r="R91" s="12"/>
      <c r="S91" s="13"/>
      <c r="T91" s="12"/>
      <c r="U91" s="12"/>
      <c r="V91" s="12"/>
      <c r="W91" s="14"/>
      <c r="X91" s="14"/>
      <c r="Y91" s="14"/>
      <c r="Z91" s="12"/>
      <c r="AA91" s="12"/>
      <c r="AB91" s="12"/>
      <c r="AC91" s="12"/>
      <c r="AD91" s="13"/>
      <c r="AE91" s="12"/>
      <c r="AF91" s="14"/>
      <c r="AG91" s="12"/>
      <c r="AI91" s="12"/>
      <c r="AP91" s="12"/>
      <c r="AQ91" s="12"/>
      <c r="BL91" s="86"/>
      <c r="BM91" s="87"/>
    </row>
    <row r="92" spans="3:65" ht="12.75">
      <c r="C92" s="28"/>
      <c r="D92" s="28"/>
      <c r="E92" s="12"/>
      <c r="F92" s="12"/>
      <c r="G92" s="10"/>
      <c r="H92" s="11"/>
      <c r="I92" s="14"/>
      <c r="J92" s="14"/>
      <c r="K92" s="13"/>
      <c r="L92" s="12"/>
      <c r="M92" s="14"/>
      <c r="N92" s="13"/>
      <c r="O92" s="12"/>
      <c r="P92" s="14"/>
      <c r="R92" s="12"/>
      <c r="S92" s="13"/>
      <c r="T92" s="12"/>
      <c r="U92" s="12"/>
      <c r="V92" s="12"/>
      <c r="W92" s="14"/>
      <c r="X92" s="14"/>
      <c r="Y92" s="14"/>
      <c r="Z92" s="12"/>
      <c r="AA92" s="12"/>
      <c r="AB92" s="12"/>
      <c r="AC92" s="12"/>
      <c r="AD92" s="13"/>
      <c r="AE92" s="12"/>
      <c r="AF92" s="14"/>
      <c r="AG92" s="12"/>
      <c r="AI92" s="12"/>
      <c r="AP92" s="12"/>
      <c r="AQ92" s="12"/>
      <c r="BL92" s="86"/>
      <c r="BM92" s="87"/>
    </row>
    <row r="93" spans="3:65" ht="12.75">
      <c r="C93" s="28"/>
      <c r="D93" s="28"/>
      <c r="E93" s="12"/>
      <c r="F93" s="12"/>
      <c r="G93" s="10"/>
      <c r="H93" s="11"/>
      <c r="I93" s="14"/>
      <c r="J93" s="14"/>
      <c r="K93" s="13"/>
      <c r="L93" s="12"/>
      <c r="M93" s="14"/>
      <c r="N93" s="13"/>
      <c r="O93" s="12"/>
      <c r="P93" s="14"/>
      <c r="R93" s="12"/>
      <c r="S93" s="13"/>
      <c r="T93" s="12"/>
      <c r="U93" s="12"/>
      <c r="V93" s="12"/>
      <c r="W93" s="14"/>
      <c r="X93" s="14"/>
      <c r="Y93" s="14"/>
      <c r="Z93" s="12"/>
      <c r="AA93" s="12"/>
      <c r="AB93" s="12"/>
      <c r="AC93" s="12"/>
      <c r="AD93" s="13"/>
      <c r="AE93" s="12"/>
      <c r="AF93" s="14"/>
      <c r="AG93" s="12"/>
      <c r="AI93" s="12"/>
      <c r="AP93" s="12"/>
      <c r="AQ93" s="12"/>
      <c r="BL93" s="86"/>
      <c r="BM93" s="87"/>
    </row>
    <row r="94" spans="3:65" ht="12.75">
      <c r="C94" s="28"/>
      <c r="D94" s="28"/>
      <c r="E94" s="12"/>
      <c r="F94" s="12"/>
      <c r="G94" s="10"/>
      <c r="H94" s="11"/>
      <c r="I94" s="14"/>
      <c r="J94" s="14"/>
      <c r="K94" s="13"/>
      <c r="L94" s="12"/>
      <c r="M94" s="14"/>
      <c r="N94" s="13"/>
      <c r="O94" s="12"/>
      <c r="P94" s="14"/>
      <c r="R94" s="12"/>
      <c r="S94" s="13"/>
      <c r="T94" s="12"/>
      <c r="U94" s="12"/>
      <c r="V94" s="12"/>
      <c r="W94" s="14"/>
      <c r="X94" s="14"/>
      <c r="Y94" s="14"/>
      <c r="Z94" s="12"/>
      <c r="AA94" s="12"/>
      <c r="AB94" s="12"/>
      <c r="AC94" s="12"/>
      <c r="AD94" s="13"/>
      <c r="AE94" s="12"/>
      <c r="AF94" s="14"/>
      <c r="AG94" s="12"/>
      <c r="AI94" s="12"/>
      <c r="AP94" s="12"/>
      <c r="AQ94" s="12"/>
      <c r="BL94" s="86"/>
      <c r="BM94" s="87"/>
    </row>
    <row r="95" spans="3:65" ht="12.75">
      <c r="C95" s="25"/>
      <c r="D95" s="25"/>
      <c r="E95" s="12"/>
      <c r="F95" s="12"/>
      <c r="G95" s="10"/>
      <c r="H95" s="11"/>
      <c r="I95" s="14"/>
      <c r="J95" s="14"/>
      <c r="K95" s="13"/>
      <c r="L95" s="12"/>
      <c r="M95" s="14"/>
      <c r="N95" s="13"/>
      <c r="O95" s="12"/>
      <c r="P95" s="14"/>
      <c r="R95" s="12"/>
      <c r="S95" s="13"/>
      <c r="T95" s="12"/>
      <c r="U95" s="12"/>
      <c r="V95" s="12"/>
      <c r="W95" s="14"/>
      <c r="X95" s="14"/>
      <c r="Y95" s="14"/>
      <c r="Z95" s="12"/>
      <c r="AA95" s="12"/>
      <c r="AB95" s="12"/>
      <c r="AC95" s="12"/>
      <c r="AD95" s="13"/>
      <c r="AE95" s="12"/>
      <c r="AF95" s="14"/>
      <c r="AG95" s="12"/>
      <c r="AI95" s="12"/>
      <c r="AP95" s="12"/>
      <c r="AQ95" s="12"/>
      <c r="BL95" s="86"/>
      <c r="BM95" s="87"/>
    </row>
    <row r="96" spans="3:65" ht="12.75">
      <c r="C96" s="25"/>
      <c r="D96" s="25"/>
      <c r="E96" s="12"/>
      <c r="F96" s="12"/>
      <c r="G96" s="10"/>
      <c r="H96" s="11"/>
      <c r="I96" s="14"/>
      <c r="J96" s="14"/>
      <c r="K96" s="13"/>
      <c r="L96" s="12"/>
      <c r="M96" s="14"/>
      <c r="N96" s="13"/>
      <c r="O96" s="12"/>
      <c r="P96" s="14"/>
      <c r="R96" s="12"/>
      <c r="S96" s="13"/>
      <c r="T96" s="12"/>
      <c r="U96" s="12"/>
      <c r="V96" s="12"/>
      <c r="W96" s="14"/>
      <c r="X96" s="14"/>
      <c r="Y96" s="14"/>
      <c r="Z96" s="12"/>
      <c r="AA96" s="12"/>
      <c r="AB96" s="12"/>
      <c r="AC96" s="12"/>
      <c r="AD96" s="13"/>
      <c r="AE96" s="12"/>
      <c r="AF96" s="14"/>
      <c r="AG96" s="12"/>
      <c r="AI96" s="12"/>
      <c r="AP96" s="12"/>
      <c r="AQ96" s="12"/>
      <c r="BL96" s="86"/>
      <c r="BM96" s="87"/>
    </row>
    <row r="97" spans="3:65" ht="12.75">
      <c r="C97" s="25"/>
      <c r="D97" s="25"/>
      <c r="E97" s="12"/>
      <c r="F97" s="12"/>
      <c r="G97" s="10"/>
      <c r="H97" s="26"/>
      <c r="I97" s="14"/>
      <c r="J97" s="14"/>
      <c r="K97" s="13"/>
      <c r="L97" s="12"/>
      <c r="M97" s="14"/>
      <c r="N97" s="13"/>
      <c r="O97" s="12"/>
      <c r="P97" s="14"/>
      <c r="R97" s="12"/>
      <c r="S97" s="13"/>
      <c r="T97" s="12"/>
      <c r="U97" s="12"/>
      <c r="V97" s="12"/>
      <c r="W97" s="14"/>
      <c r="X97" s="14"/>
      <c r="Y97" s="14"/>
      <c r="Z97" s="12"/>
      <c r="AA97" s="12"/>
      <c r="AB97" s="12"/>
      <c r="AC97" s="12"/>
      <c r="AD97" s="13"/>
      <c r="AE97" s="12"/>
      <c r="AF97" s="14"/>
      <c r="AG97" s="12"/>
      <c r="AI97" s="12"/>
      <c r="AP97" s="12"/>
      <c r="AQ97" s="12"/>
      <c r="BL97" s="86"/>
      <c r="BM97" s="87"/>
    </row>
    <row r="98" spans="3:65" ht="12.75">
      <c r="C98" s="25"/>
      <c r="D98" s="25"/>
      <c r="E98" s="12"/>
      <c r="F98" s="12"/>
      <c r="G98" s="10"/>
      <c r="H98" s="11"/>
      <c r="I98" s="14"/>
      <c r="J98" s="14"/>
      <c r="K98" s="13"/>
      <c r="L98" s="12"/>
      <c r="M98" s="14"/>
      <c r="N98" s="13"/>
      <c r="O98" s="12"/>
      <c r="P98" s="14"/>
      <c r="R98" s="12"/>
      <c r="S98" s="13"/>
      <c r="T98" s="12"/>
      <c r="U98" s="12"/>
      <c r="V98" s="12"/>
      <c r="W98" s="14"/>
      <c r="X98" s="14"/>
      <c r="Y98" s="14"/>
      <c r="Z98" s="12"/>
      <c r="AA98" s="12"/>
      <c r="AB98" s="12"/>
      <c r="AC98" s="12"/>
      <c r="AD98" s="13"/>
      <c r="AE98" s="12"/>
      <c r="AF98" s="14"/>
      <c r="AG98" s="12"/>
      <c r="AI98" s="12"/>
      <c r="AP98" s="12"/>
      <c r="AQ98" s="12"/>
      <c r="BL98" s="86"/>
      <c r="BM98" s="87"/>
    </row>
    <row r="99" spans="3:65" ht="12.75">
      <c r="C99" s="25"/>
      <c r="D99" s="25"/>
      <c r="E99" s="12"/>
      <c r="F99" s="12"/>
      <c r="G99" s="10"/>
      <c r="H99" s="11"/>
      <c r="I99" s="14"/>
      <c r="J99" s="14"/>
      <c r="K99" s="13"/>
      <c r="L99" s="12"/>
      <c r="M99" s="14"/>
      <c r="N99" s="13"/>
      <c r="O99" s="12"/>
      <c r="P99" s="14"/>
      <c r="R99" s="12"/>
      <c r="S99" s="13"/>
      <c r="T99" s="12"/>
      <c r="U99" s="12"/>
      <c r="V99" s="12"/>
      <c r="W99" s="14"/>
      <c r="X99" s="14"/>
      <c r="Y99" s="14"/>
      <c r="Z99" s="12"/>
      <c r="AA99" s="12"/>
      <c r="AB99" s="12"/>
      <c r="AC99" s="12"/>
      <c r="AD99" s="13"/>
      <c r="AE99" s="12"/>
      <c r="AF99" s="14"/>
      <c r="AG99" s="12"/>
      <c r="AI99" s="12"/>
      <c r="AP99" s="12"/>
      <c r="AQ99" s="12"/>
      <c r="BL99" s="86"/>
      <c r="BM99" s="87"/>
    </row>
    <row r="100" spans="3:65" ht="12.75">
      <c r="C100" s="25"/>
      <c r="D100" s="25"/>
      <c r="E100" s="12"/>
      <c r="F100" s="12"/>
      <c r="G100" s="10"/>
      <c r="H100" s="11"/>
      <c r="I100" s="14"/>
      <c r="J100" s="14"/>
      <c r="K100" s="13"/>
      <c r="L100" s="12"/>
      <c r="M100" s="14"/>
      <c r="N100" s="13"/>
      <c r="O100" s="12"/>
      <c r="P100" s="14"/>
      <c r="R100" s="12"/>
      <c r="S100" s="13"/>
      <c r="T100" s="12"/>
      <c r="U100" s="12"/>
      <c r="V100" s="12"/>
      <c r="W100" s="14"/>
      <c r="X100" s="14"/>
      <c r="Y100" s="14"/>
      <c r="Z100" s="12"/>
      <c r="AA100" s="12"/>
      <c r="AB100" s="12"/>
      <c r="AC100" s="12"/>
      <c r="AD100" s="13"/>
      <c r="AE100" s="12"/>
      <c r="AF100" s="14"/>
      <c r="AG100" s="12"/>
      <c r="AI100" s="12"/>
      <c r="AP100" s="12"/>
      <c r="AQ100" s="12"/>
      <c r="BL100" s="86"/>
      <c r="BM100" s="87"/>
    </row>
    <row r="101" spans="3:65" ht="12.75">
      <c r="C101" s="25"/>
      <c r="D101" s="25"/>
      <c r="E101" s="12"/>
      <c r="F101" s="12"/>
      <c r="G101" s="10"/>
      <c r="H101" s="11"/>
      <c r="I101" s="14"/>
      <c r="J101" s="14"/>
      <c r="K101" s="13"/>
      <c r="L101" s="12"/>
      <c r="M101" s="14"/>
      <c r="N101" s="13"/>
      <c r="O101" s="12"/>
      <c r="P101" s="14"/>
      <c r="R101" s="12"/>
      <c r="S101" s="13"/>
      <c r="T101" s="12"/>
      <c r="U101" s="12"/>
      <c r="V101" s="12"/>
      <c r="W101" s="14"/>
      <c r="X101" s="14"/>
      <c r="Y101" s="14"/>
      <c r="Z101" s="12"/>
      <c r="AA101" s="12"/>
      <c r="AB101" s="12"/>
      <c r="AC101" s="12"/>
      <c r="AD101" s="13"/>
      <c r="AE101" s="12"/>
      <c r="AF101" s="14"/>
      <c r="AG101" s="12"/>
      <c r="AI101" s="12"/>
      <c r="AP101" s="12"/>
      <c r="AQ101" s="12"/>
      <c r="BL101" s="86"/>
      <c r="BM101" s="87"/>
    </row>
    <row r="102" spans="3:65" ht="12.75">
      <c r="C102" s="25"/>
      <c r="D102" s="25"/>
      <c r="E102" s="12"/>
      <c r="F102" s="12"/>
      <c r="G102" s="10"/>
      <c r="H102" s="11"/>
      <c r="I102" s="14"/>
      <c r="J102" s="14"/>
      <c r="K102" s="13"/>
      <c r="L102" s="12"/>
      <c r="M102" s="14"/>
      <c r="N102" s="13"/>
      <c r="O102" s="12"/>
      <c r="P102" s="14"/>
      <c r="R102" s="12"/>
      <c r="S102" s="13"/>
      <c r="T102" s="12"/>
      <c r="U102" s="12"/>
      <c r="V102" s="12"/>
      <c r="W102" s="14"/>
      <c r="X102" s="14"/>
      <c r="Y102" s="14"/>
      <c r="Z102" s="12"/>
      <c r="AA102" s="12"/>
      <c r="AB102" s="12"/>
      <c r="AC102" s="12"/>
      <c r="AD102" s="13"/>
      <c r="AE102" s="12"/>
      <c r="AF102" s="14"/>
      <c r="AG102" s="12"/>
      <c r="AI102" s="12"/>
      <c r="AP102" s="12"/>
      <c r="AQ102" s="12"/>
      <c r="BL102" s="86"/>
      <c r="BM102" s="87"/>
    </row>
    <row r="103" spans="3:65" ht="12.75">
      <c r="C103" s="25"/>
      <c r="D103" s="25"/>
      <c r="E103" s="12"/>
      <c r="F103" s="12"/>
      <c r="G103" s="10"/>
      <c r="H103" s="11"/>
      <c r="I103" s="14"/>
      <c r="J103" s="14"/>
      <c r="K103" s="13"/>
      <c r="L103" s="12"/>
      <c r="M103" s="14"/>
      <c r="N103" s="13"/>
      <c r="O103" s="12"/>
      <c r="P103" s="14"/>
      <c r="R103" s="12"/>
      <c r="S103" s="13"/>
      <c r="T103" s="12"/>
      <c r="U103" s="12"/>
      <c r="V103" s="12"/>
      <c r="W103" s="14"/>
      <c r="X103" s="14"/>
      <c r="Y103" s="14"/>
      <c r="Z103" s="12"/>
      <c r="AA103" s="12"/>
      <c r="AB103" s="12"/>
      <c r="AC103" s="12"/>
      <c r="AD103" s="13"/>
      <c r="AE103" s="12"/>
      <c r="AF103" s="14"/>
      <c r="AG103" s="12"/>
      <c r="AI103" s="12"/>
      <c r="AP103" s="12"/>
      <c r="AQ103" s="12"/>
      <c r="BL103" s="86"/>
      <c r="BM103" s="87"/>
    </row>
    <row r="104" spans="3:65" ht="12.75">
      <c r="C104" s="25"/>
      <c r="D104" s="25"/>
      <c r="E104" s="12"/>
      <c r="F104" s="12"/>
      <c r="G104" s="10"/>
      <c r="H104" s="11"/>
      <c r="I104" s="14"/>
      <c r="J104" s="14"/>
      <c r="K104" s="13"/>
      <c r="L104" s="12"/>
      <c r="M104" s="14"/>
      <c r="N104" s="13"/>
      <c r="O104" s="12"/>
      <c r="P104" s="14"/>
      <c r="R104" s="12"/>
      <c r="S104" s="13"/>
      <c r="T104" s="12"/>
      <c r="U104" s="12"/>
      <c r="V104" s="12"/>
      <c r="W104" s="14"/>
      <c r="X104" s="14"/>
      <c r="Y104" s="14"/>
      <c r="Z104" s="12"/>
      <c r="AA104" s="12"/>
      <c r="AB104" s="12"/>
      <c r="AC104" s="12"/>
      <c r="AD104" s="13"/>
      <c r="AE104" s="12"/>
      <c r="AF104" s="14"/>
      <c r="AG104" s="12"/>
      <c r="AI104" s="12"/>
      <c r="AP104" s="12"/>
      <c r="AQ104" s="12"/>
      <c r="BL104" s="86"/>
      <c r="BM104" s="87"/>
    </row>
    <row r="105" spans="3:65" ht="12.75">
      <c r="C105" s="25"/>
      <c r="D105" s="25"/>
      <c r="E105" s="12"/>
      <c r="F105" s="12"/>
      <c r="G105" s="10"/>
      <c r="H105" s="11"/>
      <c r="I105" s="14"/>
      <c r="J105" s="14"/>
      <c r="K105" s="13"/>
      <c r="L105" s="12"/>
      <c r="M105" s="14"/>
      <c r="N105" s="13"/>
      <c r="O105" s="12"/>
      <c r="P105" s="14"/>
      <c r="R105" s="12"/>
      <c r="S105" s="13"/>
      <c r="T105" s="12"/>
      <c r="U105" s="12"/>
      <c r="V105" s="12"/>
      <c r="W105" s="14"/>
      <c r="X105" s="14"/>
      <c r="Y105" s="14"/>
      <c r="Z105" s="12"/>
      <c r="AA105" s="12"/>
      <c r="AB105" s="12"/>
      <c r="AC105" s="12"/>
      <c r="AD105" s="13"/>
      <c r="AE105" s="12"/>
      <c r="AF105" s="14"/>
      <c r="AG105" s="12"/>
      <c r="AI105" s="12"/>
      <c r="AP105" s="12"/>
      <c r="AQ105" s="12"/>
      <c r="BL105" s="86"/>
      <c r="BM105" s="87"/>
    </row>
    <row r="106" spans="3:65" ht="12.75">
      <c r="C106" s="25"/>
      <c r="D106" s="25"/>
      <c r="E106" s="12"/>
      <c r="F106" s="12"/>
      <c r="G106" s="10"/>
      <c r="H106" s="11"/>
      <c r="I106" s="14"/>
      <c r="J106" s="14"/>
      <c r="K106" s="13"/>
      <c r="L106" s="12"/>
      <c r="M106" s="14"/>
      <c r="N106" s="13"/>
      <c r="O106" s="12"/>
      <c r="P106" s="14"/>
      <c r="R106" s="12"/>
      <c r="S106" s="13"/>
      <c r="T106" s="12"/>
      <c r="U106" s="12"/>
      <c r="V106" s="12"/>
      <c r="W106" s="14"/>
      <c r="X106" s="14"/>
      <c r="Y106" s="14"/>
      <c r="Z106" s="12"/>
      <c r="AA106" s="12"/>
      <c r="AB106" s="12"/>
      <c r="AC106" s="12"/>
      <c r="AD106" s="13"/>
      <c r="AE106" s="12"/>
      <c r="AF106" s="14"/>
      <c r="AG106" s="12"/>
      <c r="AI106" s="12"/>
      <c r="AP106" s="12"/>
      <c r="AQ106" s="12"/>
      <c r="BL106" s="86"/>
      <c r="BM106" s="87"/>
    </row>
    <row r="107" spans="3:65" ht="12.75">
      <c r="C107" s="25"/>
      <c r="D107" s="25"/>
      <c r="E107" s="12"/>
      <c r="F107" s="12"/>
      <c r="G107" s="10"/>
      <c r="H107" s="11"/>
      <c r="I107" s="14"/>
      <c r="J107" s="14"/>
      <c r="K107" s="13"/>
      <c r="L107" s="12"/>
      <c r="M107" s="14"/>
      <c r="N107" s="13"/>
      <c r="O107" s="12"/>
      <c r="P107" s="14"/>
      <c r="R107" s="12"/>
      <c r="S107" s="13"/>
      <c r="T107" s="12"/>
      <c r="U107" s="12"/>
      <c r="V107" s="12"/>
      <c r="W107" s="14"/>
      <c r="X107" s="14"/>
      <c r="Y107" s="14"/>
      <c r="Z107" s="12"/>
      <c r="AA107" s="12"/>
      <c r="AB107" s="12"/>
      <c r="AC107" s="12"/>
      <c r="AD107" s="13"/>
      <c r="AE107" s="12"/>
      <c r="AF107" s="14"/>
      <c r="AG107" s="12"/>
      <c r="AI107" s="12"/>
      <c r="AP107" s="12"/>
      <c r="AQ107" s="12"/>
      <c r="BL107" s="86"/>
      <c r="BM107" s="87"/>
    </row>
    <row r="108" spans="3:65" ht="12.75">
      <c r="C108" s="25"/>
      <c r="D108" s="25"/>
      <c r="E108" s="12"/>
      <c r="F108" s="12"/>
      <c r="G108" s="10"/>
      <c r="H108" s="11"/>
      <c r="I108" s="14"/>
      <c r="J108" s="14"/>
      <c r="K108" s="13"/>
      <c r="L108" s="12"/>
      <c r="M108" s="14"/>
      <c r="N108" s="13"/>
      <c r="O108" s="12"/>
      <c r="P108" s="14"/>
      <c r="R108" s="12"/>
      <c r="S108" s="13"/>
      <c r="T108" s="12"/>
      <c r="U108" s="12"/>
      <c r="V108" s="12"/>
      <c r="W108" s="14"/>
      <c r="X108" s="14"/>
      <c r="Y108" s="14"/>
      <c r="Z108" s="12"/>
      <c r="AA108" s="12"/>
      <c r="AB108" s="12"/>
      <c r="AC108" s="12"/>
      <c r="AD108" s="13"/>
      <c r="AE108" s="12"/>
      <c r="AF108" s="14"/>
      <c r="AG108" s="12"/>
      <c r="AI108" s="12"/>
      <c r="AP108" s="12"/>
      <c r="AQ108" s="12"/>
      <c r="BL108" s="86"/>
      <c r="BM108" s="87"/>
    </row>
    <row r="109" spans="3:65" ht="12.75">
      <c r="C109" s="25"/>
      <c r="D109" s="25"/>
      <c r="E109" s="12"/>
      <c r="F109" s="12"/>
      <c r="G109" s="10"/>
      <c r="H109" s="11"/>
      <c r="I109" s="14"/>
      <c r="J109" s="14"/>
      <c r="K109" s="13"/>
      <c r="L109" s="12"/>
      <c r="M109" s="14"/>
      <c r="N109" s="13"/>
      <c r="O109" s="12"/>
      <c r="P109" s="14"/>
      <c r="R109" s="12"/>
      <c r="S109" s="13"/>
      <c r="T109" s="12"/>
      <c r="U109" s="12"/>
      <c r="V109" s="12"/>
      <c r="W109" s="14"/>
      <c r="X109" s="14"/>
      <c r="Y109" s="14"/>
      <c r="Z109" s="12"/>
      <c r="AA109" s="12"/>
      <c r="AB109" s="12"/>
      <c r="AC109" s="12"/>
      <c r="AD109" s="13"/>
      <c r="AE109" s="12"/>
      <c r="AF109" s="14"/>
      <c r="AG109" s="12"/>
      <c r="AI109" s="12"/>
      <c r="AP109" s="12"/>
      <c r="AQ109" s="12"/>
      <c r="BL109" s="86"/>
      <c r="BM109" s="87"/>
    </row>
    <row r="110" spans="3:65" ht="12.75">
      <c r="C110" s="25"/>
      <c r="D110" s="25"/>
      <c r="E110" s="12"/>
      <c r="F110" s="12"/>
      <c r="G110" s="10"/>
      <c r="H110" s="11"/>
      <c r="I110" s="14"/>
      <c r="J110" s="14"/>
      <c r="K110" s="13"/>
      <c r="L110" s="12"/>
      <c r="M110" s="14"/>
      <c r="N110" s="13"/>
      <c r="O110" s="12"/>
      <c r="P110" s="14"/>
      <c r="R110" s="12"/>
      <c r="S110" s="13"/>
      <c r="T110" s="12"/>
      <c r="U110" s="12"/>
      <c r="V110" s="12"/>
      <c r="W110" s="14"/>
      <c r="X110" s="14"/>
      <c r="Y110" s="14"/>
      <c r="Z110" s="12"/>
      <c r="AA110" s="12"/>
      <c r="AB110" s="12"/>
      <c r="AC110" s="12"/>
      <c r="AD110" s="13"/>
      <c r="AE110" s="12"/>
      <c r="AF110" s="14"/>
      <c r="AG110" s="12"/>
      <c r="AI110" s="12"/>
      <c r="AP110" s="12"/>
      <c r="AQ110" s="12"/>
      <c r="BL110" s="86"/>
      <c r="BM110" s="87"/>
    </row>
    <row r="111" spans="3:65" ht="12.75">
      <c r="C111" s="25"/>
      <c r="D111" s="25"/>
      <c r="E111" s="12"/>
      <c r="F111" s="12"/>
      <c r="G111" s="10"/>
      <c r="H111" s="11"/>
      <c r="I111" s="14"/>
      <c r="J111" s="14"/>
      <c r="K111" s="13"/>
      <c r="L111" s="12"/>
      <c r="M111" s="14"/>
      <c r="N111" s="13"/>
      <c r="O111" s="12"/>
      <c r="P111" s="14"/>
      <c r="R111" s="12"/>
      <c r="S111" s="13"/>
      <c r="T111" s="12"/>
      <c r="U111" s="12"/>
      <c r="V111" s="12"/>
      <c r="W111" s="14"/>
      <c r="X111" s="14"/>
      <c r="Y111" s="14"/>
      <c r="Z111" s="12"/>
      <c r="AA111" s="12"/>
      <c r="AB111" s="12"/>
      <c r="AC111" s="12"/>
      <c r="AD111" s="13"/>
      <c r="AE111" s="12"/>
      <c r="AF111" s="14"/>
      <c r="AG111" s="12"/>
      <c r="AI111" s="12"/>
      <c r="AP111" s="12"/>
      <c r="AQ111" s="12"/>
      <c r="BL111" s="86"/>
      <c r="BM111" s="87"/>
    </row>
    <row r="112" spans="3:65" ht="12.75">
      <c r="C112" s="25"/>
      <c r="D112" s="25"/>
      <c r="E112" s="12"/>
      <c r="F112" s="12"/>
      <c r="G112" s="10"/>
      <c r="H112" s="11"/>
      <c r="I112" s="14"/>
      <c r="J112" s="14"/>
      <c r="K112" s="13"/>
      <c r="L112" s="12"/>
      <c r="M112" s="14"/>
      <c r="N112" s="13"/>
      <c r="O112" s="12"/>
      <c r="P112" s="14"/>
      <c r="R112" s="12"/>
      <c r="S112" s="13"/>
      <c r="T112" s="12"/>
      <c r="U112" s="12"/>
      <c r="V112" s="12"/>
      <c r="W112" s="14"/>
      <c r="X112" s="14"/>
      <c r="Y112" s="14"/>
      <c r="Z112" s="12"/>
      <c r="AA112" s="12"/>
      <c r="AB112" s="12"/>
      <c r="AC112" s="12"/>
      <c r="AD112" s="13"/>
      <c r="AE112" s="12"/>
      <c r="AF112" s="14"/>
      <c r="AG112" s="12"/>
      <c r="AI112" s="12"/>
      <c r="AP112" s="12"/>
      <c r="AQ112" s="12"/>
      <c r="BL112" s="86"/>
      <c r="BM112" s="87"/>
    </row>
    <row r="113" spans="3:65" ht="12.75">
      <c r="C113" s="25"/>
      <c r="D113" s="25"/>
      <c r="E113" s="12"/>
      <c r="F113" s="12"/>
      <c r="G113" s="10"/>
      <c r="H113" s="11"/>
      <c r="I113" s="14"/>
      <c r="J113" s="14"/>
      <c r="K113" s="13"/>
      <c r="L113" s="12"/>
      <c r="M113" s="14"/>
      <c r="N113" s="13"/>
      <c r="O113" s="12"/>
      <c r="P113" s="14"/>
      <c r="R113" s="12"/>
      <c r="S113" s="13"/>
      <c r="T113" s="12"/>
      <c r="U113" s="12"/>
      <c r="V113" s="12"/>
      <c r="W113" s="14"/>
      <c r="X113" s="14"/>
      <c r="Y113" s="14"/>
      <c r="Z113" s="12"/>
      <c r="AA113" s="12"/>
      <c r="AB113" s="12"/>
      <c r="AC113" s="12"/>
      <c r="AD113" s="13"/>
      <c r="AE113" s="12"/>
      <c r="AF113" s="14"/>
      <c r="AG113" s="12"/>
      <c r="AI113" s="12"/>
      <c r="AP113" s="12"/>
      <c r="AQ113" s="12"/>
      <c r="BL113" s="86"/>
      <c r="BM113" s="87"/>
    </row>
    <row r="114" spans="3:65" ht="12.75">
      <c r="C114" s="25"/>
      <c r="D114" s="25"/>
      <c r="E114" s="12"/>
      <c r="F114" s="12"/>
      <c r="G114" s="10"/>
      <c r="H114" s="11"/>
      <c r="I114" s="14"/>
      <c r="J114" s="14"/>
      <c r="K114" s="13"/>
      <c r="L114" s="12"/>
      <c r="M114" s="14"/>
      <c r="N114" s="13"/>
      <c r="O114" s="12"/>
      <c r="P114" s="14"/>
      <c r="R114" s="12"/>
      <c r="S114" s="13"/>
      <c r="T114" s="12"/>
      <c r="U114" s="12"/>
      <c r="V114" s="12"/>
      <c r="W114" s="14"/>
      <c r="X114" s="14"/>
      <c r="Y114" s="14"/>
      <c r="Z114" s="12"/>
      <c r="AA114" s="12"/>
      <c r="AB114" s="12"/>
      <c r="AC114" s="12"/>
      <c r="AD114" s="13"/>
      <c r="AE114" s="12"/>
      <c r="AF114" s="14"/>
      <c r="AG114" s="12"/>
      <c r="AI114" s="12"/>
      <c r="AP114" s="12"/>
      <c r="AQ114" s="12"/>
      <c r="BL114" s="86"/>
      <c r="BM114" s="87"/>
    </row>
    <row r="115" spans="3:65" ht="12.75">
      <c r="C115" s="25"/>
      <c r="D115" s="25"/>
      <c r="E115" s="12"/>
      <c r="F115" s="12"/>
      <c r="G115" s="10"/>
      <c r="H115" s="11"/>
      <c r="I115" s="14"/>
      <c r="J115" s="14"/>
      <c r="K115" s="13"/>
      <c r="L115" s="12"/>
      <c r="M115" s="14"/>
      <c r="N115" s="13"/>
      <c r="O115" s="12"/>
      <c r="P115" s="14"/>
      <c r="R115" s="12"/>
      <c r="S115" s="13"/>
      <c r="T115" s="12"/>
      <c r="U115" s="12"/>
      <c r="V115" s="12"/>
      <c r="W115" s="14"/>
      <c r="X115" s="14"/>
      <c r="Y115" s="14"/>
      <c r="Z115" s="12"/>
      <c r="AA115" s="12"/>
      <c r="AB115" s="12"/>
      <c r="AC115" s="12"/>
      <c r="AD115" s="13"/>
      <c r="AE115" s="12"/>
      <c r="AF115" s="14"/>
      <c r="AG115" s="12"/>
      <c r="AI115" s="12"/>
      <c r="AP115" s="12"/>
      <c r="AQ115" s="12"/>
      <c r="BL115" s="86"/>
      <c r="BM115" s="87"/>
    </row>
    <row r="116" spans="3:65" ht="12.75">
      <c r="C116" s="25"/>
      <c r="D116" s="25"/>
      <c r="E116" s="12"/>
      <c r="F116" s="12"/>
      <c r="G116" s="10"/>
      <c r="H116" s="11"/>
      <c r="I116" s="14"/>
      <c r="J116" s="14"/>
      <c r="K116" s="13"/>
      <c r="L116" s="12"/>
      <c r="M116" s="14"/>
      <c r="N116" s="13"/>
      <c r="O116" s="12"/>
      <c r="P116" s="14"/>
      <c r="R116" s="12"/>
      <c r="S116" s="13"/>
      <c r="T116" s="12"/>
      <c r="U116" s="12"/>
      <c r="V116" s="12"/>
      <c r="W116" s="14"/>
      <c r="X116" s="14"/>
      <c r="Y116" s="14"/>
      <c r="Z116" s="12"/>
      <c r="AA116" s="12"/>
      <c r="AB116" s="12"/>
      <c r="AC116" s="12"/>
      <c r="AD116" s="13"/>
      <c r="AE116" s="12"/>
      <c r="AF116" s="14"/>
      <c r="AG116" s="12"/>
      <c r="AI116" s="12"/>
      <c r="AP116" s="12"/>
      <c r="AQ116" s="12"/>
      <c r="BL116" s="86"/>
      <c r="BM116" s="87"/>
    </row>
    <row r="117" spans="3:65" ht="12.75">
      <c r="C117" s="25"/>
      <c r="D117" s="25"/>
      <c r="E117" s="12"/>
      <c r="F117" s="12"/>
      <c r="G117" s="10"/>
      <c r="H117" s="11"/>
      <c r="I117" s="14"/>
      <c r="J117" s="14"/>
      <c r="K117" s="13"/>
      <c r="L117" s="12"/>
      <c r="M117" s="14"/>
      <c r="N117" s="13"/>
      <c r="O117" s="12"/>
      <c r="P117" s="14"/>
      <c r="R117" s="12"/>
      <c r="S117" s="13"/>
      <c r="T117" s="12"/>
      <c r="U117" s="12"/>
      <c r="V117" s="12"/>
      <c r="W117" s="14"/>
      <c r="X117" s="14"/>
      <c r="Y117" s="14"/>
      <c r="Z117" s="12"/>
      <c r="AA117" s="12"/>
      <c r="AB117" s="12"/>
      <c r="AC117" s="12"/>
      <c r="AD117" s="13"/>
      <c r="AE117" s="12"/>
      <c r="AF117" s="14"/>
      <c r="AG117" s="12"/>
      <c r="AI117" s="12"/>
      <c r="AP117" s="12"/>
      <c r="AQ117" s="12"/>
      <c r="BL117" s="86"/>
      <c r="BM117" s="87"/>
    </row>
    <row r="118" spans="3:65" ht="12.75">
      <c r="C118" s="25"/>
      <c r="D118" s="25"/>
      <c r="E118" s="12"/>
      <c r="F118" s="12"/>
      <c r="G118" s="10"/>
      <c r="H118" s="11"/>
      <c r="I118" s="14"/>
      <c r="J118" s="14"/>
      <c r="K118" s="13"/>
      <c r="L118" s="12"/>
      <c r="M118" s="14"/>
      <c r="N118" s="13"/>
      <c r="O118" s="12"/>
      <c r="P118" s="14"/>
      <c r="R118" s="12"/>
      <c r="S118" s="13"/>
      <c r="T118" s="12"/>
      <c r="U118" s="12"/>
      <c r="V118" s="12"/>
      <c r="W118" s="14"/>
      <c r="X118" s="14"/>
      <c r="Y118" s="14"/>
      <c r="Z118" s="12"/>
      <c r="AA118" s="12"/>
      <c r="AB118" s="12"/>
      <c r="AC118" s="12"/>
      <c r="AD118" s="13"/>
      <c r="AE118" s="12"/>
      <c r="AF118" s="14"/>
      <c r="AG118" s="12"/>
      <c r="AI118" s="12"/>
      <c r="AP118" s="12"/>
      <c r="AQ118" s="12"/>
      <c r="BL118" s="86"/>
      <c r="BM118" s="87"/>
    </row>
    <row r="119" spans="3:65" ht="12.75">
      <c r="C119" s="25"/>
      <c r="D119" s="25"/>
      <c r="E119" s="12"/>
      <c r="F119" s="12"/>
      <c r="G119" s="10"/>
      <c r="H119" s="11"/>
      <c r="I119" s="14"/>
      <c r="J119" s="14"/>
      <c r="K119" s="13"/>
      <c r="L119" s="12"/>
      <c r="M119" s="14"/>
      <c r="N119" s="13"/>
      <c r="O119" s="12"/>
      <c r="P119" s="14"/>
      <c r="R119" s="12"/>
      <c r="S119" s="13"/>
      <c r="T119" s="12"/>
      <c r="U119" s="12"/>
      <c r="V119" s="12"/>
      <c r="W119" s="14"/>
      <c r="X119" s="14"/>
      <c r="Y119" s="14"/>
      <c r="Z119" s="12"/>
      <c r="AA119" s="12"/>
      <c r="AB119" s="12"/>
      <c r="AC119" s="12"/>
      <c r="AD119" s="13"/>
      <c r="AE119" s="12"/>
      <c r="AF119" s="14"/>
      <c r="AG119" s="12"/>
      <c r="AI119" s="12"/>
      <c r="AP119" s="12"/>
      <c r="AQ119" s="12"/>
      <c r="BL119" s="86"/>
      <c r="BM119" s="87"/>
    </row>
    <row r="120" spans="3:65" ht="12.75">
      <c r="C120" s="25"/>
      <c r="D120" s="25"/>
      <c r="E120" s="12"/>
      <c r="F120" s="12"/>
      <c r="G120" s="10"/>
      <c r="H120" s="11"/>
      <c r="I120" s="14"/>
      <c r="J120" s="14"/>
      <c r="K120" s="13"/>
      <c r="L120" s="12"/>
      <c r="M120" s="14"/>
      <c r="N120" s="13"/>
      <c r="O120" s="12"/>
      <c r="P120" s="14"/>
      <c r="R120" s="12"/>
      <c r="S120" s="13"/>
      <c r="T120" s="12"/>
      <c r="U120" s="12"/>
      <c r="V120" s="12"/>
      <c r="W120" s="14"/>
      <c r="X120" s="14"/>
      <c r="Y120" s="14"/>
      <c r="Z120" s="12"/>
      <c r="AA120" s="12"/>
      <c r="AB120" s="12"/>
      <c r="AC120" s="12"/>
      <c r="AD120" s="13"/>
      <c r="AE120" s="12"/>
      <c r="AF120" s="14"/>
      <c r="AG120" s="12"/>
      <c r="AI120" s="12"/>
      <c r="AP120" s="12"/>
      <c r="AQ120" s="12"/>
      <c r="BL120" s="86"/>
      <c r="BM120" s="87"/>
    </row>
    <row r="121" spans="3:65" ht="12.75">
      <c r="C121" s="25"/>
      <c r="D121" s="25"/>
      <c r="E121" s="12"/>
      <c r="F121" s="12"/>
      <c r="G121" s="10"/>
      <c r="H121" s="11"/>
      <c r="I121" s="14"/>
      <c r="J121" s="14"/>
      <c r="K121" s="13"/>
      <c r="L121" s="12"/>
      <c r="M121" s="14"/>
      <c r="N121" s="13"/>
      <c r="O121" s="12"/>
      <c r="P121" s="14"/>
      <c r="R121" s="12"/>
      <c r="S121" s="13"/>
      <c r="T121" s="12"/>
      <c r="U121" s="12"/>
      <c r="V121" s="12"/>
      <c r="W121" s="14"/>
      <c r="X121" s="14"/>
      <c r="Y121" s="14"/>
      <c r="Z121" s="12"/>
      <c r="AA121" s="12"/>
      <c r="AB121" s="12"/>
      <c r="AC121" s="12"/>
      <c r="AD121" s="13"/>
      <c r="AE121" s="12"/>
      <c r="AF121" s="14"/>
      <c r="AG121" s="12"/>
      <c r="AI121" s="12"/>
      <c r="AP121" s="12"/>
      <c r="AQ121" s="12"/>
      <c r="BL121" s="86"/>
      <c r="BM121" s="87"/>
    </row>
    <row r="122" spans="3:65" ht="12.75">
      <c r="C122" s="25"/>
      <c r="D122" s="25"/>
      <c r="E122" s="12"/>
      <c r="F122" s="12"/>
      <c r="G122" s="10"/>
      <c r="H122" s="11"/>
      <c r="I122" s="14"/>
      <c r="J122" s="14"/>
      <c r="K122" s="13"/>
      <c r="L122" s="12"/>
      <c r="M122" s="14"/>
      <c r="N122" s="13"/>
      <c r="O122" s="12"/>
      <c r="P122" s="14"/>
      <c r="R122" s="12"/>
      <c r="S122" s="13"/>
      <c r="T122" s="12"/>
      <c r="U122" s="12"/>
      <c r="V122" s="12"/>
      <c r="W122" s="14"/>
      <c r="X122" s="14"/>
      <c r="Y122" s="14"/>
      <c r="Z122" s="12"/>
      <c r="AA122" s="12"/>
      <c r="AB122" s="12"/>
      <c r="AC122" s="12"/>
      <c r="AD122" s="13"/>
      <c r="AE122" s="12"/>
      <c r="AF122" s="14"/>
      <c r="AG122" s="12"/>
      <c r="AI122" s="12"/>
      <c r="AP122" s="12"/>
      <c r="AQ122" s="12"/>
      <c r="BL122" s="86"/>
      <c r="BM122" s="87"/>
    </row>
    <row r="123" spans="3:65" ht="12.75">
      <c r="C123" s="25"/>
      <c r="D123" s="25"/>
      <c r="E123" s="12"/>
      <c r="F123" s="12"/>
      <c r="G123" s="10"/>
      <c r="H123" s="11"/>
      <c r="I123" s="14"/>
      <c r="J123" s="14"/>
      <c r="K123" s="13"/>
      <c r="L123" s="12"/>
      <c r="M123" s="14"/>
      <c r="N123" s="13"/>
      <c r="O123" s="12"/>
      <c r="P123" s="14"/>
      <c r="R123" s="12"/>
      <c r="S123" s="13"/>
      <c r="T123" s="12"/>
      <c r="U123" s="12"/>
      <c r="V123" s="12"/>
      <c r="W123" s="14"/>
      <c r="X123" s="14"/>
      <c r="Y123" s="14"/>
      <c r="Z123" s="12"/>
      <c r="AA123" s="12"/>
      <c r="AB123" s="12"/>
      <c r="AC123" s="12"/>
      <c r="AD123" s="13"/>
      <c r="AE123" s="12"/>
      <c r="AF123" s="14"/>
      <c r="AG123" s="12"/>
      <c r="AI123" s="12"/>
      <c r="AP123" s="12"/>
      <c r="AQ123" s="12"/>
      <c r="BL123" s="86"/>
      <c r="BM123" s="87"/>
    </row>
    <row r="124" spans="3:65" ht="12.75">
      <c r="C124" s="25"/>
      <c r="D124" s="25"/>
      <c r="E124" s="12"/>
      <c r="F124" s="12"/>
      <c r="G124" s="10"/>
      <c r="H124" s="11"/>
      <c r="I124" s="14"/>
      <c r="J124" s="14"/>
      <c r="K124" s="13"/>
      <c r="L124" s="12"/>
      <c r="M124" s="14"/>
      <c r="N124" s="13"/>
      <c r="O124" s="12"/>
      <c r="P124" s="14"/>
      <c r="R124" s="12"/>
      <c r="S124" s="13"/>
      <c r="T124" s="12"/>
      <c r="U124" s="12"/>
      <c r="V124" s="12"/>
      <c r="W124" s="14"/>
      <c r="X124" s="14"/>
      <c r="Y124" s="14"/>
      <c r="Z124" s="12"/>
      <c r="AA124" s="12"/>
      <c r="AB124" s="12"/>
      <c r="AC124" s="12"/>
      <c r="AD124" s="13"/>
      <c r="AE124" s="12"/>
      <c r="AF124" s="14"/>
      <c r="AG124" s="12"/>
      <c r="AI124" s="12"/>
      <c r="AP124" s="12"/>
      <c r="AQ124" s="12"/>
      <c r="BL124" s="86"/>
      <c r="BM124" s="87"/>
    </row>
    <row r="125" spans="3:65" ht="12.75">
      <c r="C125" s="25"/>
      <c r="D125" s="25"/>
      <c r="E125" s="12"/>
      <c r="F125" s="12"/>
      <c r="G125" s="10"/>
      <c r="H125" s="11"/>
      <c r="I125" s="14"/>
      <c r="J125" s="14"/>
      <c r="K125" s="13"/>
      <c r="L125" s="12"/>
      <c r="M125" s="14"/>
      <c r="N125" s="13"/>
      <c r="O125" s="12"/>
      <c r="P125" s="14"/>
      <c r="R125" s="12"/>
      <c r="S125" s="13"/>
      <c r="T125" s="12"/>
      <c r="U125" s="12"/>
      <c r="V125" s="12"/>
      <c r="W125" s="14"/>
      <c r="X125" s="14"/>
      <c r="Y125" s="14"/>
      <c r="Z125" s="12"/>
      <c r="AA125" s="12"/>
      <c r="AB125" s="12"/>
      <c r="AC125" s="12"/>
      <c r="AD125" s="13"/>
      <c r="AE125" s="12"/>
      <c r="AF125" s="14"/>
      <c r="AG125" s="12"/>
      <c r="AI125" s="12"/>
      <c r="AP125" s="12"/>
      <c r="AQ125" s="12"/>
      <c r="BL125" s="86"/>
      <c r="BM125" s="87"/>
    </row>
    <row r="126" spans="3:65" ht="12.75">
      <c r="C126" s="25"/>
      <c r="D126" s="25"/>
      <c r="E126" s="12"/>
      <c r="F126" s="12"/>
      <c r="G126" s="10"/>
      <c r="H126" s="11"/>
      <c r="I126" s="14"/>
      <c r="J126" s="14"/>
      <c r="K126" s="13"/>
      <c r="L126" s="12"/>
      <c r="M126" s="14"/>
      <c r="N126" s="13"/>
      <c r="O126" s="12"/>
      <c r="P126" s="14"/>
      <c r="R126" s="12"/>
      <c r="S126" s="13"/>
      <c r="T126" s="12"/>
      <c r="U126" s="12"/>
      <c r="V126" s="12"/>
      <c r="W126" s="14"/>
      <c r="X126" s="14"/>
      <c r="Y126" s="14"/>
      <c r="Z126" s="12"/>
      <c r="AA126" s="12"/>
      <c r="AB126" s="12"/>
      <c r="AC126" s="12"/>
      <c r="AD126" s="13"/>
      <c r="AE126" s="12"/>
      <c r="AF126" s="14"/>
      <c r="AG126" s="12"/>
      <c r="AI126" s="12"/>
      <c r="AP126" s="12"/>
      <c r="AQ126" s="12"/>
      <c r="BL126" s="86"/>
      <c r="BM126" s="87"/>
    </row>
    <row r="127" spans="3:65" ht="12.75">
      <c r="C127" s="25"/>
      <c r="D127" s="25"/>
      <c r="E127" s="12"/>
      <c r="F127" s="12"/>
      <c r="G127" s="10"/>
      <c r="H127" s="11"/>
      <c r="I127" s="14"/>
      <c r="J127" s="14"/>
      <c r="K127" s="13"/>
      <c r="L127" s="12"/>
      <c r="M127" s="14"/>
      <c r="N127" s="13"/>
      <c r="O127" s="12"/>
      <c r="P127" s="14"/>
      <c r="R127" s="12"/>
      <c r="S127" s="13"/>
      <c r="T127" s="12"/>
      <c r="U127" s="12"/>
      <c r="V127" s="12"/>
      <c r="W127" s="14"/>
      <c r="X127" s="14"/>
      <c r="Y127" s="14"/>
      <c r="Z127" s="12"/>
      <c r="AA127" s="12"/>
      <c r="AB127" s="12"/>
      <c r="AC127" s="12"/>
      <c r="AD127" s="13"/>
      <c r="AE127" s="12"/>
      <c r="AF127" s="14"/>
      <c r="AG127" s="12"/>
      <c r="AI127" s="12"/>
      <c r="AP127" s="12"/>
      <c r="AQ127" s="12"/>
      <c r="BL127" s="86"/>
      <c r="BM127" s="87"/>
    </row>
    <row r="128" spans="3:65" ht="12.75">
      <c r="C128" s="25"/>
      <c r="D128" s="25"/>
      <c r="E128" s="12"/>
      <c r="F128" s="12"/>
      <c r="G128" s="10"/>
      <c r="H128" s="11"/>
      <c r="I128" s="14"/>
      <c r="J128" s="14"/>
      <c r="K128" s="13"/>
      <c r="L128" s="12"/>
      <c r="M128" s="14"/>
      <c r="N128" s="13"/>
      <c r="O128" s="12"/>
      <c r="P128" s="14"/>
      <c r="R128" s="12"/>
      <c r="S128" s="13"/>
      <c r="T128" s="12"/>
      <c r="U128" s="12"/>
      <c r="V128" s="12"/>
      <c r="W128" s="14"/>
      <c r="X128" s="14"/>
      <c r="Y128" s="14"/>
      <c r="Z128" s="12"/>
      <c r="AA128" s="12"/>
      <c r="AB128" s="12"/>
      <c r="AC128" s="12"/>
      <c r="AD128" s="13"/>
      <c r="AE128" s="12"/>
      <c r="AF128" s="14"/>
      <c r="AG128" s="12"/>
      <c r="AI128" s="12"/>
      <c r="AP128" s="12"/>
      <c r="AQ128" s="12"/>
      <c r="BL128" s="86"/>
      <c r="BM128" s="87"/>
    </row>
    <row r="129" spans="3:65" ht="12.75">
      <c r="C129" s="25"/>
      <c r="D129" s="25"/>
      <c r="E129" s="12"/>
      <c r="F129" s="12"/>
      <c r="G129" s="10"/>
      <c r="H129" s="11"/>
      <c r="I129" s="14"/>
      <c r="J129" s="14"/>
      <c r="K129" s="13"/>
      <c r="L129" s="12"/>
      <c r="M129" s="14"/>
      <c r="N129" s="13"/>
      <c r="O129" s="12"/>
      <c r="P129" s="14"/>
      <c r="R129" s="12"/>
      <c r="S129" s="13"/>
      <c r="T129" s="12"/>
      <c r="U129" s="12"/>
      <c r="V129" s="12"/>
      <c r="W129" s="14"/>
      <c r="X129" s="14"/>
      <c r="Y129" s="14"/>
      <c r="Z129" s="12"/>
      <c r="AA129" s="12"/>
      <c r="AB129" s="12"/>
      <c r="AC129" s="12"/>
      <c r="AD129" s="13"/>
      <c r="AE129" s="12"/>
      <c r="AF129" s="14"/>
      <c r="AG129" s="12"/>
      <c r="AI129" s="12"/>
      <c r="AP129" s="12"/>
      <c r="AQ129" s="12"/>
      <c r="BL129" s="86"/>
      <c r="BM129" s="87"/>
    </row>
    <row r="130" spans="3:65" ht="12.75">
      <c r="C130" s="25"/>
      <c r="D130" s="25"/>
      <c r="E130" s="12"/>
      <c r="F130" s="12"/>
      <c r="G130" s="10"/>
      <c r="H130" s="11"/>
      <c r="I130" s="14"/>
      <c r="J130" s="14"/>
      <c r="K130" s="13"/>
      <c r="L130" s="12"/>
      <c r="M130" s="14"/>
      <c r="N130" s="13"/>
      <c r="O130" s="12"/>
      <c r="P130" s="14"/>
      <c r="R130" s="12"/>
      <c r="S130" s="13"/>
      <c r="T130" s="12"/>
      <c r="U130" s="12"/>
      <c r="V130" s="12"/>
      <c r="W130" s="14"/>
      <c r="X130" s="14"/>
      <c r="Y130" s="14"/>
      <c r="Z130" s="12"/>
      <c r="AA130" s="12"/>
      <c r="AB130" s="12"/>
      <c r="AC130" s="12"/>
      <c r="AD130" s="13"/>
      <c r="AE130" s="12"/>
      <c r="AF130" s="14"/>
      <c r="AG130" s="12"/>
      <c r="AI130" s="12"/>
      <c r="AP130" s="12"/>
      <c r="AQ130" s="12"/>
      <c r="BL130" s="86"/>
      <c r="BM130" s="87"/>
    </row>
    <row r="131" spans="3:65" ht="12.75">
      <c r="C131" s="25"/>
      <c r="D131" s="25"/>
      <c r="E131" s="12"/>
      <c r="F131" s="12"/>
      <c r="G131" s="10"/>
      <c r="H131" s="11"/>
      <c r="I131" s="14"/>
      <c r="J131" s="14"/>
      <c r="K131" s="13"/>
      <c r="L131" s="12"/>
      <c r="M131" s="14"/>
      <c r="N131" s="13"/>
      <c r="O131" s="12"/>
      <c r="P131" s="14"/>
      <c r="R131" s="12"/>
      <c r="S131" s="13"/>
      <c r="T131" s="12"/>
      <c r="U131" s="12"/>
      <c r="V131" s="12"/>
      <c r="W131" s="14"/>
      <c r="X131" s="14"/>
      <c r="Y131" s="14"/>
      <c r="Z131" s="12"/>
      <c r="AA131" s="12"/>
      <c r="AB131" s="12"/>
      <c r="AC131" s="12"/>
      <c r="AD131" s="13"/>
      <c r="AE131" s="12"/>
      <c r="AF131" s="14"/>
      <c r="AG131" s="12"/>
      <c r="AI131" s="12"/>
      <c r="AP131" s="12"/>
      <c r="AQ131" s="12"/>
      <c r="BL131" s="86"/>
      <c r="BM131" s="87"/>
    </row>
    <row r="132" spans="3:65" ht="12.75">
      <c r="C132" s="25"/>
      <c r="D132" s="25"/>
      <c r="E132" s="12"/>
      <c r="F132" s="12"/>
      <c r="G132" s="10"/>
      <c r="H132" s="11"/>
      <c r="I132" s="14"/>
      <c r="J132" s="14"/>
      <c r="K132" s="13"/>
      <c r="L132" s="12"/>
      <c r="M132" s="14"/>
      <c r="N132" s="13"/>
      <c r="O132" s="12"/>
      <c r="P132" s="14"/>
      <c r="R132" s="12"/>
      <c r="S132" s="13"/>
      <c r="T132" s="12"/>
      <c r="U132" s="12"/>
      <c r="V132" s="12"/>
      <c r="W132" s="14"/>
      <c r="X132" s="14"/>
      <c r="Y132" s="14"/>
      <c r="Z132" s="12"/>
      <c r="AA132" s="12"/>
      <c r="AB132" s="12"/>
      <c r="AC132" s="12"/>
      <c r="AD132" s="13"/>
      <c r="AE132" s="12"/>
      <c r="AF132" s="14"/>
      <c r="AG132" s="12"/>
      <c r="AI132" s="12"/>
      <c r="AP132" s="12"/>
      <c r="AQ132" s="12"/>
      <c r="BL132" s="86"/>
      <c r="BM132" s="87"/>
    </row>
    <row r="133" spans="3:65" ht="12.75">
      <c r="C133" s="25"/>
      <c r="D133" s="25"/>
      <c r="E133" s="12"/>
      <c r="F133" s="12"/>
      <c r="G133" s="10"/>
      <c r="H133" s="11"/>
      <c r="I133" s="14"/>
      <c r="J133" s="14"/>
      <c r="K133" s="13"/>
      <c r="L133" s="12"/>
      <c r="M133" s="14"/>
      <c r="N133" s="13"/>
      <c r="O133" s="12"/>
      <c r="P133" s="14"/>
      <c r="R133" s="12"/>
      <c r="S133" s="13"/>
      <c r="T133" s="12"/>
      <c r="U133" s="12"/>
      <c r="V133" s="12"/>
      <c r="W133" s="14"/>
      <c r="X133" s="14"/>
      <c r="Y133" s="14"/>
      <c r="Z133" s="12"/>
      <c r="AA133" s="12"/>
      <c r="AB133" s="12"/>
      <c r="AC133" s="12"/>
      <c r="AD133" s="13"/>
      <c r="AE133" s="12"/>
      <c r="AF133" s="14"/>
      <c r="AG133" s="12"/>
      <c r="AI133" s="12"/>
      <c r="AP133" s="12"/>
      <c r="AQ133" s="12"/>
      <c r="BL133" s="86"/>
      <c r="BM133" s="87"/>
    </row>
    <row r="134" spans="3:65" ht="12.75">
      <c r="C134" s="25"/>
      <c r="D134" s="25"/>
      <c r="E134" s="12"/>
      <c r="F134" s="12"/>
      <c r="G134" s="10"/>
      <c r="H134" s="11"/>
      <c r="I134" s="14"/>
      <c r="J134" s="14"/>
      <c r="K134" s="13"/>
      <c r="L134" s="12"/>
      <c r="M134" s="14"/>
      <c r="N134" s="13"/>
      <c r="O134" s="12"/>
      <c r="P134" s="14"/>
      <c r="R134" s="12"/>
      <c r="S134" s="13"/>
      <c r="T134" s="12"/>
      <c r="U134" s="12"/>
      <c r="V134" s="12"/>
      <c r="W134" s="14"/>
      <c r="X134" s="14"/>
      <c r="Y134" s="14"/>
      <c r="Z134" s="12"/>
      <c r="AA134" s="12"/>
      <c r="AB134" s="12"/>
      <c r="AC134" s="12"/>
      <c r="AD134" s="13"/>
      <c r="AE134" s="12"/>
      <c r="AF134" s="14"/>
      <c r="AG134" s="12"/>
      <c r="AI134" s="12"/>
      <c r="AP134" s="12"/>
      <c r="AQ134" s="12"/>
      <c r="BL134" s="86"/>
      <c r="BM134" s="87"/>
    </row>
    <row r="135" spans="3:65" ht="12.75">
      <c r="C135" s="25"/>
      <c r="D135" s="25"/>
      <c r="E135" s="12"/>
      <c r="F135" s="12"/>
      <c r="G135" s="10"/>
      <c r="H135" s="11"/>
      <c r="I135" s="14"/>
      <c r="J135" s="14"/>
      <c r="K135" s="13"/>
      <c r="L135" s="12"/>
      <c r="M135" s="14"/>
      <c r="N135" s="13"/>
      <c r="O135" s="12"/>
      <c r="P135" s="14"/>
      <c r="R135" s="12"/>
      <c r="S135" s="13"/>
      <c r="T135" s="12"/>
      <c r="U135" s="12"/>
      <c r="V135" s="12"/>
      <c r="W135" s="14"/>
      <c r="X135" s="14"/>
      <c r="Y135" s="14"/>
      <c r="Z135" s="12"/>
      <c r="AA135" s="12"/>
      <c r="AB135" s="12"/>
      <c r="AC135" s="12"/>
      <c r="AD135" s="13"/>
      <c r="AE135" s="12"/>
      <c r="AF135" s="14"/>
      <c r="AG135" s="12"/>
      <c r="AI135" s="12"/>
      <c r="AP135" s="12"/>
      <c r="AQ135" s="12"/>
      <c r="BL135" s="86"/>
      <c r="BM135" s="87"/>
    </row>
    <row r="136" spans="3:65" ht="12.75">
      <c r="C136" s="25"/>
      <c r="D136" s="25"/>
      <c r="E136" s="12"/>
      <c r="F136" s="12"/>
      <c r="G136" s="10"/>
      <c r="H136" s="11"/>
      <c r="I136" s="14"/>
      <c r="J136" s="14"/>
      <c r="K136" s="13"/>
      <c r="L136" s="12"/>
      <c r="M136" s="14"/>
      <c r="N136" s="13"/>
      <c r="O136" s="12"/>
      <c r="P136" s="14"/>
      <c r="R136" s="12"/>
      <c r="S136" s="13"/>
      <c r="T136" s="12"/>
      <c r="U136" s="12"/>
      <c r="V136" s="12"/>
      <c r="W136" s="14"/>
      <c r="X136" s="14"/>
      <c r="Y136" s="14"/>
      <c r="Z136" s="12"/>
      <c r="AA136" s="12"/>
      <c r="AB136" s="12"/>
      <c r="AC136" s="12"/>
      <c r="AD136" s="13"/>
      <c r="AE136" s="12"/>
      <c r="AF136" s="14"/>
      <c r="AG136" s="12"/>
      <c r="AI136" s="12"/>
      <c r="AP136" s="12"/>
      <c r="AQ136" s="12"/>
      <c r="BL136" s="86"/>
      <c r="BM136" s="87"/>
    </row>
    <row r="137" spans="3:65" ht="12.75">
      <c r="C137" s="25"/>
      <c r="D137" s="25"/>
      <c r="E137" s="12"/>
      <c r="F137" s="12"/>
      <c r="G137" s="10"/>
      <c r="H137" s="11"/>
      <c r="I137" s="14"/>
      <c r="J137" s="14"/>
      <c r="K137" s="13"/>
      <c r="L137" s="12"/>
      <c r="M137" s="14"/>
      <c r="N137" s="13"/>
      <c r="O137" s="12"/>
      <c r="P137" s="14"/>
      <c r="R137" s="12"/>
      <c r="S137" s="13"/>
      <c r="T137" s="12"/>
      <c r="U137" s="12"/>
      <c r="V137" s="12"/>
      <c r="W137" s="14"/>
      <c r="X137" s="14"/>
      <c r="Y137" s="14"/>
      <c r="Z137" s="12"/>
      <c r="AA137" s="12"/>
      <c r="AB137" s="12"/>
      <c r="AC137" s="12"/>
      <c r="AD137" s="13"/>
      <c r="AE137" s="12"/>
      <c r="AF137" s="14"/>
      <c r="AG137" s="12"/>
      <c r="AI137" s="12"/>
      <c r="AP137" s="12"/>
      <c r="AQ137" s="12"/>
      <c r="BL137" s="86"/>
      <c r="BM137" s="87"/>
    </row>
    <row r="138" spans="3:65" ht="12.75">
      <c r="C138" s="25"/>
      <c r="D138" s="25"/>
      <c r="E138" s="12"/>
      <c r="F138" s="12"/>
      <c r="G138" s="10"/>
      <c r="H138" s="11"/>
      <c r="I138" s="14"/>
      <c r="J138" s="14"/>
      <c r="K138" s="13"/>
      <c r="L138" s="12"/>
      <c r="M138" s="14"/>
      <c r="N138" s="13"/>
      <c r="O138" s="12"/>
      <c r="P138" s="14"/>
      <c r="R138" s="12"/>
      <c r="S138" s="13"/>
      <c r="T138" s="12"/>
      <c r="U138" s="12"/>
      <c r="V138" s="12"/>
      <c r="W138" s="14"/>
      <c r="X138" s="14"/>
      <c r="Y138" s="14"/>
      <c r="Z138" s="12"/>
      <c r="AA138" s="12"/>
      <c r="AB138" s="12"/>
      <c r="AC138" s="12"/>
      <c r="AD138" s="13"/>
      <c r="AE138" s="12"/>
      <c r="AF138" s="14"/>
      <c r="AG138" s="12"/>
      <c r="AI138" s="12"/>
      <c r="AP138" s="12"/>
      <c r="AQ138" s="12"/>
      <c r="BL138" s="86"/>
      <c r="BM138" s="87"/>
    </row>
    <row r="139" spans="3:65" ht="12.75">
      <c r="C139" s="25"/>
      <c r="D139" s="25"/>
      <c r="E139" s="12"/>
      <c r="F139" s="12"/>
      <c r="G139" s="10"/>
      <c r="H139" s="11"/>
      <c r="I139" s="14"/>
      <c r="J139" s="14"/>
      <c r="K139" s="13"/>
      <c r="L139" s="12"/>
      <c r="M139" s="14"/>
      <c r="N139" s="13"/>
      <c r="O139" s="12"/>
      <c r="P139" s="14"/>
      <c r="R139" s="12"/>
      <c r="S139" s="13"/>
      <c r="T139" s="12"/>
      <c r="U139" s="12"/>
      <c r="V139" s="12"/>
      <c r="W139" s="14"/>
      <c r="X139" s="14"/>
      <c r="Y139" s="14"/>
      <c r="Z139" s="12"/>
      <c r="AA139" s="12"/>
      <c r="AB139" s="12"/>
      <c r="AC139" s="12"/>
      <c r="AD139" s="13"/>
      <c r="AE139" s="12"/>
      <c r="AF139" s="14"/>
      <c r="AG139" s="12"/>
      <c r="AI139" s="12"/>
      <c r="AP139" s="12"/>
      <c r="AQ139" s="12"/>
      <c r="BL139" s="86"/>
      <c r="BM139" s="87"/>
    </row>
    <row r="140" spans="3:65" ht="12.75">
      <c r="C140" s="25"/>
      <c r="D140" s="25"/>
      <c r="E140" s="12"/>
      <c r="F140" s="12"/>
      <c r="G140" s="10"/>
      <c r="H140" s="11"/>
      <c r="I140" s="14"/>
      <c r="J140" s="14"/>
      <c r="K140" s="13"/>
      <c r="L140" s="12"/>
      <c r="M140" s="14"/>
      <c r="N140" s="13"/>
      <c r="O140" s="12"/>
      <c r="P140" s="14"/>
      <c r="R140" s="12"/>
      <c r="S140" s="13"/>
      <c r="T140" s="12"/>
      <c r="U140" s="12"/>
      <c r="V140" s="12"/>
      <c r="W140" s="14"/>
      <c r="X140" s="14"/>
      <c r="Y140" s="14"/>
      <c r="Z140" s="12"/>
      <c r="AA140" s="12"/>
      <c r="AB140" s="12"/>
      <c r="AC140" s="12"/>
      <c r="AD140" s="13"/>
      <c r="AE140" s="12"/>
      <c r="AF140" s="14"/>
      <c r="AG140" s="12"/>
      <c r="AI140" s="12"/>
      <c r="AP140" s="12"/>
      <c r="AQ140" s="12"/>
      <c r="BL140" s="86"/>
      <c r="BM140" s="87"/>
    </row>
    <row r="141" spans="3:65" ht="12.75">
      <c r="C141" s="25"/>
      <c r="D141" s="25"/>
      <c r="E141" s="12"/>
      <c r="F141" s="12"/>
      <c r="G141" s="10"/>
      <c r="H141" s="11"/>
      <c r="I141" s="14"/>
      <c r="J141" s="14"/>
      <c r="K141" s="13"/>
      <c r="L141" s="12"/>
      <c r="M141" s="14"/>
      <c r="N141" s="13"/>
      <c r="O141" s="12"/>
      <c r="P141" s="14"/>
      <c r="R141" s="12"/>
      <c r="S141" s="13"/>
      <c r="T141" s="12"/>
      <c r="U141" s="12"/>
      <c r="V141" s="12"/>
      <c r="W141" s="14"/>
      <c r="X141" s="14"/>
      <c r="Y141" s="14"/>
      <c r="Z141" s="12"/>
      <c r="AA141" s="12"/>
      <c r="AB141" s="12"/>
      <c r="AC141" s="12"/>
      <c r="AD141" s="13"/>
      <c r="AE141" s="12"/>
      <c r="AF141" s="14"/>
      <c r="AG141" s="12"/>
      <c r="AI141" s="12"/>
      <c r="AP141" s="12"/>
      <c r="AQ141" s="12"/>
      <c r="BL141" s="86"/>
      <c r="BM141" s="87"/>
    </row>
    <row r="142" spans="3:65" ht="12.75">
      <c r="C142" s="25"/>
      <c r="D142" s="25"/>
      <c r="E142" s="12"/>
      <c r="F142" s="12"/>
      <c r="G142" s="10"/>
      <c r="H142" s="11"/>
      <c r="I142" s="14"/>
      <c r="J142" s="14"/>
      <c r="K142" s="13"/>
      <c r="L142" s="12"/>
      <c r="M142" s="14"/>
      <c r="N142" s="13"/>
      <c r="O142" s="12"/>
      <c r="P142" s="14"/>
      <c r="R142" s="12"/>
      <c r="S142" s="13"/>
      <c r="T142" s="12"/>
      <c r="U142" s="12"/>
      <c r="V142" s="12"/>
      <c r="W142" s="14"/>
      <c r="X142" s="14"/>
      <c r="Y142" s="14"/>
      <c r="Z142" s="12"/>
      <c r="AA142" s="12"/>
      <c r="AB142" s="12"/>
      <c r="AC142" s="12"/>
      <c r="AD142" s="13"/>
      <c r="AE142" s="12"/>
      <c r="AF142" s="14"/>
      <c r="AG142" s="12"/>
      <c r="AI142" s="12"/>
      <c r="AP142" s="12"/>
      <c r="AQ142" s="12"/>
      <c r="BL142" s="86"/>
      <c r="BM142" s="87"/>
    </row>
    <row r="143" spans="3:65" ht="12.75">
      <c r="C143" s="25"/>
      <c r="D143" s="25"/>
      <c r="E143" s="12"/>
      <c r="F143" s="12"/>
      <c r="G143" s="10"/>
      <c r="H143" s="11"/>
      <c r="I143" s="14"/>
      <c r="J143" s="14"/>
      <c r="K143" s="13"/>
      <c r="L143" s="12"/>
      <c r="M143" s="14"/>
      <c r="N143" s="13"/>
      <c r="O143" s="12"/>
      <c r="P143" s="14"/>
      <c r="R143" s="12"/>
      <c r="S143" s="13"/>
      <c r="T143" s="12"/>
      <c r="U143" s="12"/>
      <c r="V143" s="12"/>
      <c r="W143" s="14"/>
      <c r="X143" s="14"/>
      <c r="Y143" s="14"/>
      <c r="Z143" s="12"/>
      <c r="AA143" s="12"/>
      <c r="AB143" s="12"/>
      <c r="AC143" s="12"/>
      <c r="AD143" s="13"/>
      <c r="AE143" s="12"/>
      <c r="AF143" s="14"/>
      <c r="AG143" s="12"/>
      <c r="AI143" s="12"/>
      <c r="AP143" s="12"/>
      <c r="AQ143" s="12"/>
      <c r="BL143" s="86"/>
      <c r="BM143" s="87"/>
    </row>
    <row r="144" spans="3:65" ht="12.75">
      <c r="C144" s="25"/>
      <c r="D144" s="25"/>
      <c r="E144" s="12"/>
      <c r="F144" s="12"/>
      <c r="G144" s="10"/>
      <c r="H144" s="11"/>
      <c r="I144" s="14"/>
      <c r="J144" s="14"/>
      <c r="K144" s="13"/>
      <c r="L144" s="12"/>
      <c r="M144" s="14"/>
      <c r="N144" s="13"/>
      <c r="O144" s="12"/>
      <c r="P144" s="14"/>
      <c r="R144" s="12"/>
      <c r="S144" s="13"/>
      <c r="T144" s="12"/>
      <c r="U144" s="12"/>
      <c r="V144" s="12"/>
      <c r="W144" s="14"/>
      <c r="X144" s="14"/>
      <c r="Y144" s="14"/>
      <c r="Z144" s="12"/>
      <c r="AA144" s="12"/>
      <c r="AB144" s="12"/>
      <c r="AC144" s="12"/>
      <c r="AD144" s="13"/>
      <c r="AE144" s="12"/>
      <c r="AF144" s="14"/>
      <c r="AG144" s="12"/>
      <c r="AI144" s="12"/>
      <c r="AP144" s="12"/>
      <c r="AQ144" s="12"/>
      <c r="BL144" s="86"/>
      <c r="BM144" s="87"/>
    </row>
    <row r="145" spans="3:65" ht="12.75">
      <c r="C145" s="25"/>
      <c r="D145" s="25"/>
      <c r="E145" s="12"/>
      <c r="F145" s="12"/>
      <c r="G145" s="10"/>
      <c r="H145" s="11"/>
      <c r="I145" s="14"/>
      <c r="J145" s="14"/>
      <c r="K145" s="13"/>
      <c r="L145" s="12"/>
      <c r="M145" s="14"/>
      <c r="N145" s="13"/>
      <c r="O145" s="12"/>
      <c r="P145" s="14"/>
      <c r="R145" s="12"/>
      <c r="S145" s="13"/>
      <c r="T145" s="12"/>
      <c r="U145" s="12"/>
      <c r="V145" s="12"/>
      <c r="W145" s="14"/>
      <c r="X145" s="14"/>
      <c r="Y145" s="14"/>
      <c r="Z145" s="12"/>
      <c r="AA145" s="12"/>
      <c r="AB145" s="12"/>
      <c r="AC145" s="12"/>
      <c r="AD145" s="13"/>
      <c r="AE145" s="12"/>
      <c r="AF145" s="14"/>
      <c r="AG145" s="12"/>
      <c r="AI145" s="12"/>
      <c r="AP145" s="12"/>
      <c r="AQ145" s="12"/>
      <c r="BL145" s="86"/>
      <c r="BM145" s="87"/>
    </row>
    <row r="146" spans="3:65" ht="12.75">
      <c r="C146" s="25"/>
      <c r="D146" s="25"/>
      <c r="E146" s="12"/>
      <c r="F146" s="12"/>
      <c r="G146" s="10"/>
      <c r="H146" s="11"/>
      <c r="I146" s="14"/>
      <c r="J146" s="14"/>
      <c r="K146" s="13"/>
      <c r="L146" s="12"/>
      <c r="M146" s="14"/>
      <c r="N146" s="13"/>
      <c r="O146" s="12"/>
      <c r="P146" s="14"/>
      <c r="R146" s="12"/>
      <c r="S146" s="13"/>
      <c r="T146" s="12"/>
      <c r="U146" s="12"/>
      <c r="V146" s="12"/>
      <c r="W146" s="14"/>
      <c r="X146" s="14"/>
      <c r="Y146" s="14"/>
      <c r="Z146" s="12"/>
      <c r="AA146" s="12"/>
      <c r="AB146" s="12"/>
      <c r="AC146" s="12"/>
      <c r="AD146" s="13"/>
      <c r="AE146" s="12"/>
      <c r="AF146" s="14"/>
      <c r="AG146" s="12"/>
      <c r="AI146" s="12"/>
      <c r="AP146" s="12"/>
      <c r="AQ146" s="12"/>
      <c r="BL146" s="86"/>
      <c r="BM146" s="87"/>
    </row>
    <row r="147" spans="3:65" ht="12.75">
      <c r="C147" s="25"/>
      <c r="D147" s="25"/>
      <c r="E147" s="12"/>
      <c r="F147" s="12"/>
      <c r="G147" s="10"/>
      <c r="H147" s="11"/>
      <c r="I147" s="14"/>
      <c r="J147" s="14"/>
      <c r="K147" s="13"/>
      <c r="L147" s="12"/>
      <c r="M147" s="14"/>
      <c r="N147" s="13"/>
      <c r="O147" s="12"/>
      <c r="P147" s="14"/>
      <c r="R147" s="12"/>
      <c r="S147" s="13"/>
      <c r="T147" s="12"/>
      <c r="U147" s="12"/>
      <c r="V147" s="12"/>
      <c r="W147" s="14"/>
      <c r="X147" s="14"/>
      <c r="Y147" s="14"/>
      <c r="Z147" s="12"/>
      <c r="AA147" s="12"/>
      <c r="AB147" s="12"/>
      <c r="AC147" s="12"/>
      <c r="AD147" s="13"/>
      <c r="AE147" s="12"/>
      <c r="AF147" s="14"/>
      <c r="AG147" s="12"/>
      <c r="AI147" s="12"/>
      <c r="AP147" s="12"/>
      <c r="AQ147" s="12"/>
      <c r="BL147" s="86"/>
      <c r="BM147" s="87"/>
    </row>
    <row r="148" spans="3:65" ht="12.75">
      <c r="C148" s="25"/>
      <c r="D148" s="25"/>
      <c r="E148" s="12"/>
      <c r="F148" s="12"/>
      <c r="G148" s="10"/>
      <c r="H148" s="11"/>
      <c r="I148" s="14"/>
      <c r="J148" s="14"/>
      <c r="K148" s="13"/>
      <c r="L148" s="12"/>
      <c r="M148" s="14"/>
      <c r="N148" s="13"/>
      <c r="O148" s="12"/>
      <c r="P148" s="14"/>
      <c r="R148" s="12"/>
      <c r="S148" s="13"/>
      <c r="T148" s="12"/>
      <c r="U148" s="12"/>
      <c r="V148" s="12"/>
      <c r="W148" s="14"/>
      <c r="X148" s="14"/>
      <c r="Y148" s="14"/>
      <c r="Z148" s="12"/>
      <c r="AA148" s="12"/>
      <c r="AB148" s="12"/>
      <c r="AC148" s="12"/>
      <c r="AD148" s="13"/>
      <c r="AE148" s="12"/>
      <c r="AF148" s="14"/>
      <c r="AG148" s="12"/>
      <c r="AI148" s="12"/>
      <c r="AP148" s="12"/>
      <c r="AQ148" s="12"/>
      <c r="BL148" s="86"/>
      <c r="BM148" s="87"/>
    </row>
    <row r="149" spans="3:65" ht="12.75">
      <c r="C149" s="25"/>
      <c r="D149" s="25"/>
      <c r="E149" s="12"/>
      <c r="F149" s="12"/>
      <c r="G149" s="10"/>
      <c r="H149" s="11"/>
      <c r="I149" s="14"/>
      <c r="J149" s="14"/>
      <c r="K149" s="13"/>
      <c r="L149" s="12"/>
      <c r="M149" s="14"/>
      <c r="N149" s="13"/>
      <c r="O149" s="12"/>
      <c r="P149" s="14"/>
      <c r="R149" s="12"/>
      <c r="S149" s="13"/>
      <c r="T149" s="12"/>
      <c r="U149" s="12"/>
      <c r="V149" s="12"/>
      <c r="W149" s="14"/>
      <c r="X149" s="14"/>
      <c r="Y149" s="14"/>
      <c r="Z149" s="12"/>
      <c r="AA149" s="12"/>
      <c r="AB149" s="12"/>
      <c r="AC149" s="12"/>
      <c r="AD149" s="13"/>
      <c r="AE149" s="12"/>
      <c r="AF149" s="14"/>
      <c r="AG149" s="12"/>
      <c r="AI149" s="12"/>
      <c r="AP149" s="12"/>
      <c r="AQ149" s="12"/>
      <c r="BL149" s="86"/>
      <c r="BM149" s="87"/>
    </row>
    <row r="150" spans="3:65" ht="12.75">
      <c r="C150" s="25"/>
      <c r="D150" s="25"/>
      <c r="E150" s="12"/>
      <c r="F150" s="12"/>
      <c r="G150" s="10"/>
      <c r="H150" s="11"/>
      <c r="I150" s="14"/>
      <c r="J150" s="14"/>
      <c r="K150" s="13"/>
      <c r="L150" s="12"/>
      <c r="M150" s="14"/>
      <c r="N150" s="13"/>
      <c r="O150" s="12"/>
      <c r="P150" s="14"/>
      <c r="R150" s="12"/>
      <c r="S150" s="13"/>
      <c r="T150" s="12"/>
      <c r="U150" s="12"/>
      <c r="V150" s="12"/>
      <c r="W150" s="14"/>
      <c r="X150" s="14"/>
      <c r="Y150" s="14"/>
      <c r="Z150" s="12"/>
      <c r="AA150" s="12"/>
      <c r="AB150" s="12"/>
      <c r="AC150" s="12"/>
      <c r="AD150" s="13"/>
      <c r="AE150" s="12"/>
      <c r="AF150" s="14"/>
      <c r="AG150" s="12"/>
      <c r="AI150" s="12"/>
      <c r="AP150" s="12"/>
      <c r="AQ150" s="12"/>
      <c r="BL150" s="86"/>
      <c r="BM150" s="87"/>
    </row>
    <row r="151" spans="3:65" ht="12.75">
      <c r="C151" s="25"/>
      <c r="D151" s="25"/>
      <c r="E151" s="12"/>
      <c r="F151" s="12"/>
      <c r="G151" s="10"/>
      <c r="H151" s="11"/>
      <c r="I151" s="14"/>
      <c r="J151" s="14"/>
      <c r="K151" s="13"/>
      <c r="L151" s="12"/>
      <c r="M151" s="14"/>
      <c r="N151" s="13"/>
      <c r="O151" s="12"/>
      <c r="P151" s="14"/>
      <c r="R151" s="12"/>
      <c r="S151" s="13"/>
      <c r="T151" s="12"/>
      <c r="U151" s="12"/>
      <c r="V151" s="12"/>
      <c r="W151" s="14"/>
      <c r="X151" s="14"/>
      <c r="Y151" s="14"/>
      <c r="Z151" s="12"/>
      <c r="AA151" s="12"/>
      <c r="AB151" s="12"/>
      <c r="AC151" s="12"/>
      <c r="AD151" s="13"/>
      <c r="AE151" s="12"/>
      <c r="AF151" s="14"/>
      <c r="AG151" s="12"/>
      <c r="AI151" s="12"/>
      <c r="AP151" s="12"/>
      <c r="AQ151" s="12"/>
      <c r="BL151" s="86"/>
      <c r="BM151" s="87"/>
    </row>
    <row r="152" spans="3:65" ht="12.75">
      <c r="C152" s="25"/>
      <c r="D152" s="25"/>
      <c r="E152" s="12"/>
      <c r="F152" s="12"/>
      <c r="G152" s="10"/>
      <c r="H152" s="11"/>
      <c r="I152" s="14"/>
      <c r="J152" s="14"/>
      <c r="K152" s="13"/>
      <c r="L152" s="12"/>
      <c r="M152" s="14"/>
      <c r="N152" s="13"/>
      <c r="O152" s="12"/>
      <c r="P152" s="14"/>
      <c r="R152" s="12"/>
      <c r="S152" s="13"/>
      <c r="T152" s="12"/>
      <c r="U152" s="12"/>
      <c r="V152" s="12"/>
      <c r="W152" s="14"/>
      <c r="X152" s="14"/>
      <c r="Y152" s="14"/>
      <c r="Z152" s="12"/>
      <c r="AA152" s="12"/>
      <c r="AB152" s="12"/>
      <c r="AC152" s="12"/>
      <c r="AD152" s="13"/>
      <c r="AE152" s="12"/>
      <c r="AF152" s="14"/>
      <c r="AG152" s="12"/>
      <c r="AI152" s="12"/>
      <c r="AP152" s="12"/>
      <c r="AQ152" s="12"/>
      <c r="BL152" s="86"/>
      <c r="BM152" s="87"/>
    </row>
    <row r="153" spans="3:65" ht="12.75">
      <c r="C153" s="25"/>
      <c r="D153" s="25"/>
      <c r="E153" s="12"/>
      <c r="F153" s="12"/>
      <c r="G153" s="10"/>
      <c r="H153" s="11"/>
      <c r="I153" s="14"/>
      <c r="J153" s="14"/>
      <c r="K153" s="13"/>
      <c r="L153" s="12"/>
      <c r="M153" s="14"/>
      <c r="N153" s="13"/>
      <c r="O153" s="12"/>
      <c r="P153" s="14"/>
      <c r="R153" s="12"/>
      <c r="S153" s="13"/>
      <c r="T153" s="12"/>
      <c r="U153" s="12"/>
      <c r="V153" s="12"/>
      <c r="W153" s="14"/>
      <c r="X153" s="14"/>
      <c r="Y153" s="14"/>
      <c r="Z153" s="12"/>
      <c r="AA153" s="12"/>
      <c r="AB153" s="12"/>
      <c r="AC153" s="12"/>
      <c r="AD153" s="13"/>
      <c r="AE153" s="12"/>
      <c r="AF153" s="14"/>
      <c r="AG153" s="12"/>
      <c r="AI153" s="12"/>
      <c r="AP153" s="12"/>
      <c r="AQ153" s="12"/>
      <c r="BL153" s="86"/>
      <c r="BM153" s="87"/>
    </row>
    <row r="154" spans="3:65" ht="12.75">
      <c r="C154" s="25"/>
      <c r="D154" s="25"/>
      <c r="E154" s="12"/>
      <c r="F154" s="12"/>
      <c r="G154" s="10"/>
      <c r="H154" s="11"/>
      <c r="I154" s="14"/>
      <c r="J154" s="14"/>
      <c r="K154" s="13"/>
      <c r="L154" s="12"/>
      <c r="M154" s="14"/>
      <c r="N154" s="13"/>
      <c r="O154" s="12"/>
      <c r="P154" s="14"/>
      <c r="R154" s="12"/>
      <c r="S154" s="13"/>
      <c r="T154" s="12"/>
      <c r="U154" s="12"/>
      <c r="V154" s="12"/>
      <c r="W154" s="14"/>
      <c r="X154" s="14"/>
      <c r="Y154" s="14"/>
      <c r="Z154" s="12"/>
      <c r="AA154" s="12"/>
      <c r="AB154" s="12"/>
      <c r="AC154" s="12"/>
      <c r="AD154" s="13"/>
      <c r="AE154" s="12"/>
      <c r="AF154" s="14"/>
      <c r="AG154" s="12"/>
      <c r="AI154" s="12"/>
      <c r="AP154" s="12"/>
      <c r="AQ154" s="12"/>
      <c r="BL154" s="86"/>
      <c r="BM154" s="87"/>
    </row>
    <row r="155" spans="3:65" ht="12.75">
      <c r="C155" s="25"/>
      <c r="D155" s="25"/>
      <c r="E155" s="12"/>
      <c r="F155" s="12"/>
      <c r="G155" s="10"/>
      <c r="H155" s="11"/>
      <c r="I155" s="14"/>
      <c r="J155" s="14"/>
      <c r="K155" s="13"/>
      <c r="L155" s="12"/>
      <c r="M155" s="14"/>
      <c r="N155" s="13"/>
      <c r="O155" s="12"/>
      <c r="P155" s="14"/>
      <c r="R155" s="12"/>
      <c r="S155" s="13"/>
      <c r="T155" s="12"/>
      <c r="U155" s="12"/>
      <c r="V155" s="12"/>
      <c r="W155" s="14"/>
      <c r="X155" s="14"/>
      <c r="Y155" s="14"/>
      <c r="Z155" s="12"/>
      <c r="AA155" s="12"/>
      <c r="AB155" s="12"/>
      <c r="AC155" s="12"/>
      <c r="AD155" s="13"/>
      <c r="AE155" s="12"/>
      <c r="AF155" s="14"/>
      <c r="AG155" s="12"/>
      <c r="AI155" s="12"/>
      <c r="AP155" s="12"/>
      <c r="AQ155" s="12"/>
      <c r="BL155" s="86"/>
      <c r="BM155" s="87"/>
    </row>
    <row r="156" spans="3:65" ht="12.75">
      <c r="C156" s="25"/>
      <c r="D156" s="25"/>
      <c r="E156" s="12"/>
      <c r="F156" s="12"/>
      <c r="G156" s="10"/>
      <c r="H156" s="11"/>
      <c r="I156" s="14"/>
      <c r="J156" s="14"/>
      <c r="K156" s="13"/>
      <c r="L156" s="12"/>
      <c r="M156" s="14"/>
      <c r="N156" s="13"/>
      <c r="O156" s="12"/>
      <c r="P156" s="14"/>
      <c r="R156" s="12"/>
      <c r="S156" s="13"/>
      <c r="T156" s="12"/>
      <c r="U156" s="12"/>
      <c r="V156" s="12"/>
      <c r="W156" s="14"/>
      <c r="X156" s="14"/>
      <c r="Y156" s="14"/>
      <c r="Z156" s="12"/>
      <c r="AA156" s="12"/>
      <c r="AB156" s="12"/>
      <c r="AC156" s="12"/>
      <c r="AD156" s="13"/>
      <c r="AE156" s="12"/>
      <c r="AF156" s="14"/>
      <c r="AG156" s="12"/>
      <c r="AI156" s="12"/>
      <c r="AP156" s="12"/>
      <c r="AQ156" s="12"/>
      <c r="BL156" s="86"/>
      <c r="BM156" s="87"/>
    </row>
    <row r="157" spans="3:65" ht="12.75">
      <c r="C157" s="25"/>
      <c r="D157" s="25"/>
      <c r="E157" s="12"/>
      <c r="F157" s="12"/>
      <c r="G157" s="10"/>
      <c r="H157" s="11"/>
      <c r="I157" s="14"/>
      <c r="J157" s="14"/>
      <c r="K157" s="13"/>
      <c r="L157" s="12"/>
      <c r="M157" s="14"/>
      <c r="N157" s="13"/>
      <c r="O157" s="12"/>
      <c r="P157" s="14"/>
      <c r="R157" s="12"/>
      <c r="S157" s="13"/>
      <c r="T157" s="12"/>
      <c r="U157" s="12"/>
      <c r="V157" s="12"/>
      <c r="W157" s="14"/>
      <c r="X157" s="14"/>
      <c r="Y157" s="14"/>
      <c r="Z157" s="12"/>
      <c r="AA157" s="12"/>
      <c r="AB157" s="12"/>
      <c r="AC157" s="12"/>
      <c r="AD157" s="13"/>
      <c r="AE157" s="12"/>
      <c r="AF157" s="14"/>
      <c r="AG157" s="12"/>
      <c r="AI157" s="12"/>
      <c r="AP157" s="12"/>
      <c r="AQ157" s="12"/>
      <c r="BL157" s="86"/>
      <c r="BM157" s="87"/>
    </row>
    <row r="158" spans="3:65" ht="12.75">
      <c r="C158" s="25"/>
      <c r="D158" s="25"/>
      <c r="E158" s="12"/>
      <c r="F158" s="12"/>
      <c r="G158" s="10"/>
      <c r="H158" s="11"/>
      <c r="I158" s="14"/>
      <c r="J158" s="14"/>
      <c r="K158" s="13"/>
      <c r="L158" s="12"/>
      <c r="M158" s="14"/>
      <c r="N158" s="13"/>
      <c r="O158" s="12"/>
      <c r="P158" s="14"/>
      <c r="R158" s="12"/>
      <c r="S158" s="13"/>
      <c r="T158" s="12"/>
      <c r="U158" s="12"/>
      <c r="V158" s="12"/>
      <c r="W158" s="14"/>
      <c r="X158" s="14"/>
      <c r="Y158" s="14"/>
      <c r="Z158" s="12"/>
      <c r="AA158" s="12"/>
      <c r="AB158" s="12"/>
      <c r="AC158" s="12"/>
      <c r="AD158" s="13"/>
      <c r="AE158" s="12"/>
      <c r="AF158" s="14"/>
      <c r="AG158" s="12"/>
      <c r="AI158" s="12"/>
      <c r="AP158" s="12"/>
      <c r="AQ158" s="12"/>
      <c r="BL158" s="86"/>
      <c r="BM158" s="87"/>
    </row>
    <row r="159" spans="3:65" ht="12.75">
      <c r="C159" s="25"/>
      <c r="D159" s="25"/>
      <c r="E159" s="12"/>
      <c r="F159" s="12"/>
      <c r="G159" s="10"/>
      <c r="H159" s="11"/>
      <c r="I159" s="14"/>
      <c r="J159" s="14"/>
      <c r="K159" s="13"/>
      <c r="L159" s="12"/>
      <c r="M159" s="14"/>
      <c r="N159" s="13"/>
      <c r="O159" s="12"/>
      <c r="P159" s="14"/>
      <c r="R159" s="12"/>
      <c r="S159" s="13"/>
      <c r="T159" s="12"/>
      <c r="U159" s="12"/>
      <c r="V159" s="12"/>
      <c r="W159" s="14"/>
      <c r="X159" s="14"/>
      <c r="Y159" s="14"/>
      <c r="Z159" s="12"/>
      <c r="AA159" s="12"/>
      <c r="AB159" s="12"/>
      <c r="AC159" s="12"/>
      <c r="AD159" s="13"/>
      <c r="AE159" s="12"/>
      <c r="AF159" s="14"/>
      <c r="AG159" s="12"/>
      <c r="AI159" s="12"/>
      <c r="AP159" s="12"/>
      <c r="AQ159" s="12"/>
      <c r="BL159" s="86"/>
      <c r="BM159" s="87"/>
    </row>
    <row r="160" spans="3:65" ht="12.75">
      <c r="C160" s="25"/>
      <c r="D160" s="25"/>
      <c r="E160" s="12"/>
      <c r="F160" s="12"/>
      <c r="G160" s="10"/>
      <c r="H160" s="11"/>
      <c r="I160" s="14"/>
      <c r="J160" s="14"/>
      <c r="K160" s="13"/>
      <c r="L160" s="12"/>
      <c r="M160" s="14"/>
      <c r="N160" s="13"/>
      <c r="O160" s="12"/>
      <c r="P160" s="14"/>
      <c r="R160" s="12"/>
      <c r="S160" s="13"/>
      <c r="T160" s="12"/>
      <c r="U160" s="12"/>
      <c r="V160" s="12"/>
      <c r="W160" s="14"/>
      <c r="X160" s="14"/>
      <c r="Y160" s="14"/>
      <c r="Z160" s="12"/>
      <c r="AA160" s="12"/>
      <c r="AB160" s="12"/>
      <c r="AC160" s="12"/>
      <c r="AD160" s="13"/>
      <c r="AE160" s="12"/>
      <c r="AF160" s="14"/>
      <c r="AG160" s="12"/>
      <c r="AI160" s="12"/>
      <c r="AP160" s="12"/>
      <c r="AQ160" s="12"/>
      <c r="BL160" s="86"/>
      <c r="BM160" s="87"/>
    </row>
    <row r="161" spans="3:65" ht="12.75">
      <c r="C161" s="25"/>
      <c r="D161" s="25"/>
      <c r="E161" s="12"/>
      <c r="F161" s="12"/>
      <c r="G161" s="10"/>
      <c r="H161" s="11"/>
      <c r="I161" s="14"/>
      <c r="J161" s="14"/>
      <c r="K161" s="13"/>
      <c r="L161" s="12"/>
      <c r="M161" s="14"/>
      <c r="N161" s="13"/>
      <c r="O161" s="12"/>
      <c r="P161" s="14"/>
      <c r="R161" s="12"/>
      <c r="S161" s="13"/>
      <c r="T161" s="12"/>
      <c r="U161" s="12"/>
      <c r="V161" s="12"/>
      <c r="W161" s="14"/>
      <c r="X161" s="14"/>
      <c r="Y161" s="14"/>
      <c r="Z161" s="12"/>
      <c r="AA161" s="12"/>
      <c r="AB161" s="12"/>
      <c r="AC161" s="12"/>
      <c r="AD161" s="13"/>
      <c r="AE161" s="12"/>
      <c r="AF161" s="14"/>
      <c r="AG161" s="12"/>
      <c r="AI161" s="12"/>
      <c r="AP161" s="12"/>
      <c r="AQ161" s="12"/>
      <c r="BL161" s="86"/>
      <c r="BM161" s="87"/>
    </row>
    <row r="162" spans="3:65" ht="12.75">
      <c r="C162" s="25"/>
      <c r="D162" s="25"/>
      <c r="E162" s="12"/>
      <c r="F162" s="12"/>
      <c r="G162" s="10"/>
      <c r="H162" s="11"/>
      <c r="I162" s="14"/>
      <c r="J162" s="14"/>
      <c r="K162" s="13"/>
      <c r="L162" s="12"/>
      <c r="M162" s="14"/>
      <c r="N162" s="13"/>
      <c r="O162" s="12"/>
      <c r="P162" s="14"/>
      <c r="R162" s="12"/>
      <c r="S162" s="13"/>
      <c r="T162" s="12"/>
      <c r="U162" s="12"/>
      <c r="V162" s="12"/>
      <c r="W162" s="14"/>
      <c r="X162" s="14"/>
      <c r="Y162" s="14"/>
      <c r="Z162" s="12"/>
      <c r="AA162" s="12"/>
      <c r="AB162" s="12"/>
      <c r="AC162" s="12"/>
      <c r="AD162" s="13"/>
      <c r="AE162" s="12"/>
      <c r="AF162" s="14"/>
      <c r="AG162" s="12"/>
      <c r="AI162" s="12"/>
      <c r="AP162" s="12"/>
      <c r="AQ162" s="12"/>
      <c r="BL162" s="86"/>
      <c r="BM162" s="87"/>
    </row>
    <row r="163" spans="3:65" ht="12.75">
      <c r="C163" s="25"/>
      <c r="D163" s="25"/>
      <c r="E163" s="12"/>
      <c r="F163" s="12"/>
      <c r="G163" s="10"/>
      <c r="H163" s="11"/>
      <c r="I163" s="14"/>
      <c r="J163" s="14"/>
      <c r="K163" s="13"/>
      <c r="L163" s="12"/>
      <c r="M163" s="14"/>
      <c r="N163" s="13"/>
      <c r="O163" s="12"/>
      <c r="P163" s="14"/>
      <c r="R163" s="12"/>
      <c r="S163" s="13"/>
      <c r="T163" s="12"/>
      <c r="U163" s="12"/>
      <c r="V163" s="12"/>
      <c r="W163" s="14"/>
      <c r="X163" s="14"/>
      <c r="Y163" s="14"/>
      <c r="Z163" s="12"/>
      <c r="AA163" s="12"/>
      <c r="AB163" s="12"/>
      <c r="AC163" s="12"/>
      <c r="AD163" s="13"/>
      <c r="AE163" s="12"/>
      <c r="AF163" s="14"/>
      <c r="AG163" s="12"/>
      <c r="AI163" s="12"/>
      <c r="AP163" s="12"/>
      <c r="AQ163" s="12"/>
      <c r="BL163" s="86"/>
      <c r="BM163" s="87"/>
    </row>
    <row r="164" spans="3:65" ht="12.75">
      <c r="C164" s="25"/>
      <c r="D164" s="25"/>
      <c r="E164" s="12"/>
      <c r="F164" s="12"/>
      <c r="G164" s="10"/>
      <c r="H164" s="11"/>
      <c r="I164" s="14"/>
      <c r="J164" s="14"/>
      <c r="K164" s="13"/>
      <c r="L164" s="12"/>
      <c r="M164" s="14"/>
      <c r="N164" s="13"/>
      <c r="O164" s="12"/>
      <c r="P164" s="14"/>
      <c r="R164" s="12"/>
      <c r="S164" s="13"/>
      <c r="T164" s="12"/>
      <c r="U164" s="12"/>
      <c r="V164" s="12"/>
      <c r="W164" s="14"/>
      <c r="X164" s="14"/>
      <c r="Y164" s="14"/>
      <c r="Z164" s="12"/>
      <c r="AA164" s="12"/>
      <c r="AB164" s="12"/>
      <c r="AC164" s="12"/>
      <c r="AD164" s="13"/>
      <c r="AE164" s="12"/>
      <c r="AF164" s="14"/>
      <c r="AG164" s="12"/>
      <c r="AI164" s="12"/>
      <c r="AP164" s="12"/>
      <c r="AQ164" s="12"/>
      <c r="BL164" s="86"/>
      <c r="BM164" s="87"/>
    </row>
    <row r="165" spans="3:65" ht="12.75">
      <c r="C165" s="25"/>
      <c r="D165" s="25"/>
      <c r="E165" s="12"/>
      <c r="F165" s="12"/>
      <c r="G165" s="10"/>
      <c r="H165" s="11"/>
      <c r="I165" s="14"/>
      <c r="J165" s="14"/>
      <c r="K165" s="13"/>
      <c r="L165" s="12"/>
      <c r="M165" s="14"/>
      <c r="N165" s="13"/>
      <c r="O165" s="12"/>
      <c r="P165" s="14"/>
      <c r="R165" s="12"/>
      <c r="S165" s="13"/>
      <c r="T165" s="12"/>
      <c r="U165" s="12"/>
      <c r="V165" s="12"/>
      <c r="W165" s="14"/>
      <c r="X165" s="14"/>
      <c r="Y165" s="14"/>
      <c r="Z165" s="12"/>
      <c r="AA165" s="12"/>
      <c r="AB165" s="12"/>
      <c r="AC165" s="12"/>
      <c r="AD165" s="13"/>
      <c r="AE165" s="12"/>
      <c r="AF165" s="14"/>
      <c r="AG165" s="12"/>
      <c r="AI165" s="12"/>
      <c r="AP165" s="12"/>
      <c r="AQ165" s="12"/>
      <c r="BL165" s="86"/>
      <c r="BM165" s="87"/>
    </row>
    <row r="166" spans="3:65" ht="12.75">
      <c r="C166" s="25"/>
      <c r="D166" s="25"/>
      <c r="E166" s="12"/>
      <c r="F166" s="12"/>
      <c r="G166" s="10"/>
      <c r="H166" s="11"/>
      <c r="I166" s="14"/>
      <c r="J166" s="14"/>
      <c r="K166" s="13"/>
      <c r="L166" s="12"/>
      <c r="M166" s="14"/>
      <c r="N166" s="13"/>
      <c r="O166" s="12"/>
      <c r="P166" s="14"/>
      <c r="R166" s="12"/>
      <c r="S166" s="13"/>
      <c r="T166" s="12"/>
      <c r="U166" s="12"/>
      <c r="V166" s="12"/>
      <c r="W166" s="14"/>
      <c r="X166" s="14"/>
      <c r="Y166" s="14"/>
      <c r="Z166" s="12"/>
      <c r="AA166" s="12"/>
      <c r="AB166" s="12"/>
      <c r="AC166" s="12"/>
      <c r="AD166" s="13"/>
      <c r="AE166" s="12"/>
      <c r="AF166" s="14"/>
      <c r="AG166" s="12"/>
      <c r="AI166" s="12"/>
      <c r="AP166" s="12"/>
      <c r="AQ166" s="12"/>
      <c r="BL166" s="86"/>
      <c r="BM166" s="87"/>
    </row>
    <row r="167" spans="3:65" ht="12.75">
      <c r="C167" s="25"/>
      <c r="D167" s="25"/>
      <c r="E167" s="12"/>
      <c r="F167" s="12"/>
      <c r="G167" s="10"/>
      <c r="H167" s="11"/>
      <c r="I167" s="14"/>
      <c r="J167" s="14"/>
      <c r="K167" s="13"/>
      <c r="L167" s="12"/>
      <c r="M167" s="14"/>
      <c r="N167" s="13"/>
      <c r="O167" s="12"/>
      <c r="P167" s="14"/>
      <c r="R167" s="12"/>
      <c r="S167" s="13"/>
      <c r="T167" s="12"/>
      <c r="U167" s="12"/>
      <c r="V167" s="12"/>
      <c r="W167" s="14"/>
      <c r="X167" s="14"/>
      <c r="Y167" s="14"/>
      <c r="Z167" s="12"/>
      <c r="AA167" s="12"/>
      <c r="AB167" s="12"/>
      <c r="AC167" s="12"/>
      <c r="AD167" s="13"/>
      <c r="AE167" s="12"/>
      <c r="AF167" s="14"/>
      <c r="AG167" s="12"/>
      <c r="AI167" s="12"/>
      <c r="AP167" s="12"/>
      <c r="AQ167" s="12"/>
      <c r="BL167" s="86"/>
      <c r="BM167" s="87"/>
    </row>
    <row r="168" spans="3:65" ht="12.75">
      <c r="C168" s="25"/>
      <c r="D168" s="25"/>
      <c r="E168" s="12"/>
      <c r="F168" s="12"/>
      <c r="G168" s="10"/>
      <c r="H168" s="11"/>
      <c r="I168" s="14"/>
      <c r="J168" s="14"/>
      <c r="K168" s="13"/>
      <c r="L168" s="12"/>
      <c r="M168" s="14"/>
      <c r="N168" s="13"/>
      <c r="O168" s="12"/>
      <c r="P168" s="14"/>
      <c r="R168" s="12"/>
      <c r="S168" s="13"/>
      <c r="T168" s="12"/>
      <c r="U168" s="12"/>
      <c r="V168" s="12"/>
      <c r="W168" s="14"/>
      <c r="X168" s="14"/>
      <c r="Y168" s="14"/>
      <c r="Z168" s="12"/>
      <c r="AA168" s="12"/>
      <c r="AB168" s="12"/>
      <c r="AC168" s="12"/>
      <c r="AD168" s="13"/>
      <c r="AE168" s="12"/>
      <c r="AF168" s="14"/>
      <c r="AG168" s="12"/>
      <c r="AI168" s="12"/>
      <c r="AP168" s="12"/>
      <c r="AQ168" s="12"/>
      <c r="BL168" s="86"/>
      <c r="BM168" s="87"/>
    </row>
    <row r="169" spans="3:65" ht="12.75">
      <c r="C169" s="25"/>
      <c r="D169" s="25"/>
      <c r="E169" s="12"/>
      <c r="F169" s="12"/>
      <c r="G169" s="10"/>
      <c r="H169" s="11"/>
      <c r="I169" s="14"/>
      <c r="J169" s="14"/>
      <c r="K169" s="13"/>
      <c r="L169" s="12"/>
      <c r="M169" s="14"/>
      <c r="N169" s="13"/>
      <c r="O169" s="12"/>
      <c r="P169" s="14"/>
      <c r="R169" s="12"/>
      <c r="S169" s="13"/>
      <c r="T169" s="12"/>
      <c r="U169" s="12"/>
      <c r="V169" s="12"/>
      <c r="W169" s="14"/>
      <c r="X169" s="14"/>
      <c r="Y169" s="14"/>
      <c r="Z169" s="12"/>
      <c r="AA169" s="12"/>
      <c r="AB169" s="12"/>
      <c r="AC169" s="12"/>
      <c r="AD169" s="13"/>
      <c r="AE169" s="12"/>
      <c r="AF169" s="14"/>
      <c r="AG169" s="12"/>
      <c r="AI169" s="12"/>
      <c r="AP169" s="12"/>
      <c r="AQ169" s="12"/>
      <c r="BL169" s="86"/>
      <c r="BM169" s="87"/>
    </row>
    <row r="170" spans="3:65" ht="12.75">
      <c r="C170" s="25"/>
      <c r="D170" s="25"/>
      <c r="E170" s="12"/>
      <c r="F170" s="12"/>
      <c r="G170" s="10"/>
      <c r="H170" s="11"/>
      <c r="I170" s="14"/>
      <c r="J170" s="14"/>
      <c r="K170" s="13"/>
      <c r="L170" s="12"/>
      <c r="M170" s="14"/>
      <c r="N170" s="13"/>
      <c r="O170" s="12"/>
      <c r="P170" s="14"/>
      <c r="R170" s="12"/>
      <c r="S170" s="13"/>
      <c r="T170" s="12"/>
      <c r="U170" s="12"/>
      <c r="V170" s="12"/>
      <c r="W170" s="14"/>
      <c r="X170" s="14"/>
      <c r="Y170" s="14"/>
      <c r="Z170" s="12"/>
      <c r="AA170" s="12"/>
      <c r="AB170" s="12"/>
      <c r="AC170" s="12"/>
      <c r="AD170" s="13"/>
      <c r="AE170" s="12"/>
      <c r="AF170" s="14"/>
      <c r="AG170" s="12"/>
      <c r="AI170" s="12"/>
      <c r="AP170" s="12"/>
      <c r="AQ170" s="12"/>
      <c r="BL170" s="86"/>
      <c r="BM170" s="87"/>
    </row>
    <row r="171" spans="3:65" ht="12.75">
      <c r="C171" s="25"/>
      <c r="D171" s="25"/>
      <c r="E171" s="12"/>
      <c r="F171" s="12"/>
      <c r="G171" s="10"/>
      <c r="H171" s="11"/>
      <c r="I171" s="14"/>
      <c r="J171" s="14"/>
      <c r="K171" s="13"/>
      <c r="L171" s="12"/>
      <c r="M171" s="14"/>
      <c r="N171" s="13"/>
      <c r="O171" s="12"/>
      <c r="P171" s="14"/>
      <c r="R171" s="12"/>
      <c r="S171" s="13"/>
      <c r="T171" s="12"/>
      <c r="U171" s="12"/>
      <c r="V171" s="12"/>
      <c r="W171" s="14"/>
      <c r="X171" s="14"/>
      <c r="Y171" s="14"/>
      <c r="Z171" s="12"/>
      <c r="AA171" s="12"/>
      <c r="AB171" s="12"/>
      <c r="AC171" s="12"/>
      <c r="AD171" s="13"/>
      <c r="AE171" s="12"/>
      <c r="AF171" s="14"/>
      <c r="AG171" s="12"/>
      <c r="AI171" s="12"/>
      <c r="AP171" s="12"/>
      <c r="AQ171" s="12"/>
      <c r="BL171" s="86"/>
      <c r="BM171" s="87"/>
    </row>
    <row r="172" spans="3:65" ht="12.75">
      <c r="C172" s="25"/>
      <c r="D172" s="25"/>
      <c r="E172" s="12"/>
      <c r="F172" s="12"/>
      <c r="G172" s="10"/>
      <c r="H172" s="11"/>
      <c r="I172" s="14"/>
      <c r="J172" s="14"/>
      <c r="K172" s="13"/>
      <c r="L172" s="12"/>
      <c r="M172" s="14"/>
      <c r="N172" s="13"/>
      <c r="O172" s="12"/>
      <c r="P172" s="14"/>
      <c r="R172" s="12"/>
      <c r="S172" s="13"/>
      <c r="T172" s="12"/>
      <c r="U172" s="12"/>
      <c r="V172" s="12"/>
      <c r="W172" s="14"/>
      <c r="X172" s="14"/>
      <c r="Y172" s="14"/>
      <c r="Z172" s="12"/>
      <c r="AA172" s="12"/>
      <c r="AB172" s="12"/>
      <c r="AC172" s="12"/>
      <c r="AD172" s="13"/>
      <c r="AE172" s="12"/>
      <c r="AF172" s="14"/>
      <c r="AG172" s="12"/>
      <c r="AI172" s="12"/>
      <c r="AP172" s="12"/>
      <c r="AQ172" s="12"/>
      <c r="BL172" s="86"/>
      <c r="BM172" s="87"/>
    </row>
    <row r="173" spans="3:65" ht="12.75">
      <c r="C173" s="25"/>
      <c r="D173" s="25"/>
      <c r="E173" s="12"/>
      <c r="F173" s="12"/>
      <c r="G173" s="10"/>
      <c r="H173" s="11"/>
      <c r="I173" s="14"/>
      <c r="J173" s="14"/>
      <c r="K173" s="13"/>
      <c r="L173" s="12"/>
      <c r="M173" s="14"/>
      <c r="N173" s="13"/>
      <c r="O173" s="12"/>
      <c r="P173" s="14"/>
      <c r="R173" s="12"/>
      <c r="S173" s="13"/>
      <c r="T173" s="12"/>
      <c r="U173" s="12"/>
      <c r="V173" s="12"/>
      <c r="W173" s="14"/>
      <c r="X173" s="14"/>
      <c r="Y173" s="14"/>
      <c r="Z173" s="12"/>
      <c r="AA173" s="12"/>
      <c r="AB173" s="12"/>
      <c r="AC173" s="12"/>
      <c r="AD173" s="13"/>
      <c r="AE173" s="12"/>
      <c r="AF173" s="14"/>
      <c r="AG173" s="12"/>
      <c r="AI173" s="12"/>
      <c r="AP173" s="12"/>
      <c r="AQ173" s="12"/>
      <c r="BL173" s="86"/>
      <c r="BM173" s="87"/>
    </row>
    <row r="174" spans="3:65" ht="12.75">
      <c r="C174" s="25"/>
      <c r="D174" s="25"/>
      <c r="E174" s="12"/>
      <c r="F174" s="12"/>
      <c r="G174" s="10"/>
      <c r="H174" s="11"/>
      <c r="I174" s="14"/>
      <c r="J174" s="14"/>
      <c r="K174" s="13"/>
      <c r="L174" s="12"/>
      <c r="M174" s="14"/>
      <c r="N174" s="13"/>
      <c r="O174" s="12"/>
      <c r="P174" s="14"/>
      <c r="R174" s="12"/>
      <c r="S174" s="13"/>
      <c r="T174" s="12"/>
      <c r="U174" s="12"/>
      <c r="V174" s="12"/>
      <c r="W174" s="14"/>
      <c r="X174" s="14"/>
      <c r="Y174" s="14"/>
      <c r="Z174" s="12"/>
      <c r="AA174" s="12"/>
      <c r="AB174" s="12"/>
      <c r="AC174" s="12"/>
      <c r="AD174" s="13"/>
      <c r="AE174" s="12"/>
      <c r="AF174" s="14"/>
      <c r="AG174" s="12"/>
      <c r="AI174" s="12"/>
      <c r="AP174" s="12"/>
      <c r="AQ174" s="12"/>
      <c r="BL174" s="86"/>
      <c r="BM174" s="87"/>
    </row>
    <row r="175" spans="3:65" ht="12.75">
      <c r="C175" s="25"/>
      <c r="D175" s="25"/>
      <c r="E175" s="12"/>
      <c r="F175" s="12"/>
      <c r="G175" s="10"/>
      <c r="H175" s="11"/>
      <c r="I175" s="14"/>
      <c r="J175" s="14"/>
      <c r="K175" s="13"/>
      <c r="L175" s="12"/>
      <c r="M175" s="14"/>
      <c r="N175" s="13"/>
      <c r="O175" s="12"/>
      <c r="P175" s="14"/>
      <c r="R175" s="12"/>
      <c r="S175" s="13"/>
      <c r="T175" s="12"/>
      <c r="U175" s="12"/>
      <c r="V175" s="12"/>
      <c r="W175" s="14"/>
      <c r="X175" s="14"/>
      <c r="Y175" s="14"/>
      <c r="Z175" s="12"/>
      <c r="AA175" s="12"/>
      <c r="AB175" s="12"/>
      <c r="AC175" s="12"/>
      <c r="AD175" s="13"/>
      <c r="AE175" s="12"/>
      <c r="AF175" s="14"/>
      <c r="AG175" s="12"/>
      <c r="AI175" s="12"/>
      <c r="AP175" s="12"/>
      <c r="AQ175" s="12"/>
      <c r="BL175" s="86"/>
      <c r="BM175" s="87"/>
    </row>
    <row r="176" spans="3:65" ht="12.75">
      <c r="C176" s="25"/>
      <c r="D176" s="25"/>
      <c r="E176" s="12"/>
      <c r="F176" s="12"/>
      <c r="G176" s="10"/>
      <c r="H176" s="11"/>
      <c r="I176" s="14"/>
      <c r="J176" s="14"/>
      <c r="K176" s="13"/>
      <c r="L176" s="12"/>
      <c r="M176" s="14"/>
      <c r="N176" s="13"/>
      <c r="O176" s="12"/>
      <c r="P176" s="14"/>
      <c r="R176" s="12"/>
      <c r="S176" s="13"/>
      <c r="T176" s="12"/>
      <c r="U176" s="12"/>
      <c r="V176" s="12"/>
      <c r="W176" s="14"/>
      <c r="X176" s="14"/>
      <c r="Y176" s="14"/>
      <c r="Z176" s="12"/>
      <c r="AA176" s="12"/>
      <c r="AB176" s="12"/>
      <c r="AC176" s="12"/>
      <c r="AD176" s="13"/>
      <c r="AE176" s="12"/>
      <c r="AF176" s="14"/>
      <c r="AG176" s="12"/>
      <c r="AI176" s="12"/>
      <c r="AP176" s="12"/>
      <c r="AQ176" s="12"/>
      <c r="BL176" s="86"/>
      <c r="BM176" s="87"/>
    </row>
    <row r="177" spans="3:65" ht="12.75">
      <c r="C177" s="25"/>
      <c r="D177" s="25"/>
      <c r="E177" s="12"/>
      <c r="F177" s="12"/>
      <c r="G177" s="10"/>
      <c r="H177" s="11"/>
      <c r="I177" s="14"/>
      <c r="J177" s="14"/>
      <c r="K177" s="13"/>
      <c r="L177" s="12"/>
      <c r="M177" s="14"/>
      <c r="N177" s="13"/>
      <c r="O177" s="12"/>
      <c r="P177" s="14"/>
      <c r="R177" s="12"/>
      <c r="S177" s="13"/>
      <c r="T177" s="12"/>
      <c r="U177" s="12"/>
      <c r="V177" s="12"/>
      <c r="W177" s="14"/>
      <c r="X177" s="14"/>
      <c r="Y177" s="14"/>
      <c r="Z177" s="12"/>
      <c r="AA177" s="12"/>
      <c r="AB177" s="12"/>
      <c r="AC177" s="12"/>
      <c r="AD177" s="13"/>
      <c r="AE177" s="12"/>
      <c r="AF177" s="14"/>
      <c r="AG177" s="12"/>
      <c r="AI177" s="12"/>
      <c r="AP177" s="12"/>
      <c r="AQ177" s="12"/>
      <c r="BL177" s="86"/>
      <c r="BM177" s="87"/>
    </row>
    <row r="178" spans="3:65" ht="12.75">
      <c r="C178" s="25"/>
      <c r="D178" s="25"/>
      <c r="E178" s="12"/>
      <c r="F178" s="12"/>
      <c r="G178" s="10"/>
      <c r="H178" s="11"/>
      <c r="I178" s="14"/>
      <c r="J178" s="14"/>
      <c r="K178" s="13"/>
      <c r="L178" s="12"/>
      <c r="M178" s="14"/>
      <c r="N178" s="13"/>
      <c r="O178" s="12"/>
      <c r="P178" s="14"/>
      <c r="R178" s="12"/>
      <c r="S178" s="13"/>
      <c r="T178" s="12"/>
      <c r="U178" s="12"/>
      <c r="V178" s="12"/>
      <c r="W178" s="14"/>
      <c r="X178" s="14"/>
      <c r="Y178" s="14"/>
      <c r="Z178" s="12"/>
      <c r="AA178" s="12"/>
      <c r="AB178" s="12"/>
      <c r="AC178" s="12"/>
      <c r="AD178" s="13"/>
      <c r="AE178" s="12"/>
      <c r="AF178" s="14"/>
      <c r="AG178" s="12"/>
      <c r="AI178" s="12"/>
      <c r="AP178" s="12"/>
      <c r="AQ178" s="12"/>
      <c r="BL178" s="86"/>
      <c r="BM178" s="87"/>
    </row>
    <row r="179" spans="3:65" ht="12.75">
      <c r="C179" s="25"/>
      <c r="D179" s="25"/>
      <c r="E179" s="12"/>
      <c r="F179" s="12"/>
      <c r="G179" s="10"/>
      <c r="H179" s="11"/>
      <c r="I179" s="14"/>
      <c r="J179" s="14"/>
      <c r="K179" s="13"/>
      <c r="L179" s="12"/>
      <c r="M179" s="14"/>
      <c r="N179" s="13"/>
      <c r="O179" s="12"/>
      <c r="P179" s="14"/>
      <c r="R179" s="12"/>
      <c r="S179" s="13"/>
      <c r="T179" s="12"/>
      <c r="U179" s="12"/>
      <c r="V179" s="12"/>
      <c r="W179" s="14"/>
      <c r="X179" s="14"/>
      <c r="Y179" s="14"/>
      <c r="Z179" s="12"/>
      <c r="AA179" s="12"/>
      <c r="AB179" s="12"/>
      <c r="AC179" s="12"/>
      <c r="AD179" s="13"/>
      <c r="AE179" s="12"/>
      <c r="AF179" s="14"/>
      <c r="AG179" s="12"/>
      <c r="AI179" s="12"/>
      <c r="AP179" s="12"/>
      <c r="AQ179" s="12"/>
      <c r="BL179" s="86"/>
      <c r="BM179" s="87"/>
    </row>
    <row r="180" spans="3:65" ht="12.75">
      <c r="C180" s="25"/>
      <c r="D180" s="25"/>
      <c r="E180" s="12"/>
      <c r="F180" s="12"/>
      <c r="G180" s="10"/>
      <c r="H180" s="11"/>
      <c r="I180" s="14"/>
      <c r="J180" s="14"/>
      <c r="K180" s="13"/>
      <c r="L180" s="12"/>
      <c r="M180" s="14"/>
      <c r="N180" s="13"/>
      <c r="O180" s="12"/>
      <c r="P180" s="14"/>
      <c r="R180" s="12"/>
      <c r="S180" s="13"/>
      <c r="T180" s="12"/>
      <c r="U180" s="12"/>
      <c r="V180" s="12"/>
      <c r="W180" s="14"/>
      <c r="X180" s="14"/>
      <c r="Y180" s="14"/>
      <c r="Z180" s="12"/>
      <c r="AA180" s="12"/>
      <c r="AB180" s="12"/>
      <c r="AC180" s="12"/>
      <c r="AD180" s="13"/>
      <c r="AE180" s="12"/>
      <c r="AF180" s="14"/>
      <c r="AG180" s="12"/>
      <c r="AI180" s="12"/>
      <c r="AP180" s="12"/>
      <c r="AQ180" s="12"/>
      <c r="BL180" s="86"/>
      <c r="BM180" s="87"/>
    </row>
    <row r="181" spans="3:65" ht="12.75">
      <c r="C181" s="25"/>
      <c r="D181" s="25"/>
      <c r="E181" s="12"/>
      <c r="F181" s="12"/>
      <c r="G181" s="10"/>
      <c r="H181" s="11"/>
      <c r="I181" s="14"/>
      <c r="J181" s="14"/>
      <c r="K181" s="13"/>
      <c r="L181" s="12"/>
      <c r="M181" s="14"/>
      <c r="N181" s="13"/>
      <c r="O181" s="12"/>
      <c r="P181" s="14"/>
      <c r="R181" s="12"/>
      <c r="S181" s="13"/>
      <c r="T181" s="12"/>
      <c r="U181" s="12"/>
      <c r="V181" s="12"/>
      <c r="W181" s="14"/>
      <c r="X181" s="14"/>
      <c r="Y181" s="14"/>
      <c r="Z181" s="12"/>
      <c r="AA181" s="12"/>
      <c r="AB181" s="12"/>
      <c r="AC181" s="12"/>
      <c r="AD181" s="13"/>
      <c r="AE181" s="12"/>
      <c r="AF181" s="14"/>
      <c r="AG181" s="12"/>
      <c r="AI181" s="12"/>
      <c r="AP181" s="12"/>
      <c r="AQ181" s="12"/>
      <c r="BL181" s="86"/>
      <c r="BM181" s="87"/>
    </row>
    <row r="182" spans="3:65" ht="12.75">
      <c r="C182" s="25"/>
      <c r="D182" s="25"/>
      <c r="E182" s="12"/>
      <c r="F182" s="12"/>
      <c r="G182" s="10"/>
      <c r="H182" s="11"/>
      <c r="I182" s="14"/>
      <c r="J182" s="14"/>
      <c r="K182" s="13"/>
      <c r="L182" s="12"/>
      <c r="M182" s="14"/>
      <c r="N182" s="13"/>
      <c r="O182" s="12"/>
      <c r="P182" s="14"/>
      <c r="R182" s="12"/>
      <c r="S182" s="13"/>
      <c r="T182" s="12"/>
      <c r="U182" s="12"/>
      <c r="V182" s="12"/>
      <c r="W182" s="14"/>
      <c r="X182" s="14"/>
      <c r="Y182" s="14"/>
      <c r="Z182" s="12"/>
      <c r="AA182" s="12"/>
      <c r="AB182" s="12"/>
      <c r="AC182" s="12"/>
      <c r="AD182" s="13"/>
      <c r="AE182" s="12"/>
      <c r="AF182" s="14"/>
      <c r="AG182" s="12"/>
      <c r="AI182" s="12"/>
      <c r="AP182" s="12"/>
      <c r="AQ182" s="12"/>
      <c r="BL182" s="86"/>
      <c r="BM182" s="87"/>
    </row>
    <row r="183" spans="3:65" ht="12.75">
      <c r="C183" s="25"/>
      <c r="D183" s="25"/>
      <c r="E183" s="12"/>
      <c r="F183" s="12"/>
      <c r="G183" s="10"/>
      <c r="H183" s="11"/>
      <c r="I183" s="14"/>
      <c r="J183" s="14"/>
      <c r="K183" s="13"/>
      <c r="L183" s="12"/>
      <c r="M183" s="14"/>
      <c r="N183" s="13"/>
      <c r="O183" s="12"/>
      <c r="P183" s="14"/>
      <c r="R183" s="12"/>
      <c r="S183" s="13"/>
      <c r="T183" s="12"/>
      <c r="U183" s="12"/>
      <c r="V183" s="12"/>
      <c r="W183" s="14"/>
      <c r="X183" s="14"/>
      <c r="Y183" s="14"/>
      <c r="Z183" s="12"/>
      <c r="AA183" s="12"/>
      <c r="AB183" s="12"/>
      <c r="AC183" s="12"/>
      <c r="AD183" s="13"/>
      <c r="AE183" s="12"/>
      <c r="AF183" s="14"/>
      <c r="AG183" s="12"/>
      <c r="AI183" s="12"/>
      <c r="AP183" s="12"/>
      <c r="AQ183" s="12"/>
      <c r="BL183" s="86"/>
      <c r="BM183" s="87"/>
    </row>
    <row r="184" spans="3:65" ht="12.75">
      <c r="C184" s="25"/>
      <c r="D184" s="25"/>
      <c r="E184" s="12"/>
      <c r="F184" s="12"/>
      <c r="G184" s="10"/>
      <c r="H184" s="11"/>
      <c r="I184" s="14"/>
      <c r="J184" s="14"/>
      <c r="K184" s="13"/>
      <c r="L184" s="12"/>
      <c r="M184" s="14"/>
      <c r="N184" s="13"/>
      <c r="O184" s="12"/>
      <c r="P184" s="14"/>
      <c r="R184" s="12"/>
      <c r="S184" s="13"/>
      <c r="T184" s="12"/>
      <c r="U184" s="12"/>
      <c r="V184" s="12"/>
      <c r="W184" s="14"/>
      <c r="X184" s="14"/>
      <c r="Y184" s="14"/>
      <c r="Z184" s="12"/>
      <c r="AA184" s="12"/>
      <c r="AB184" s="12"/>
      <c r="AC184" s="12"/>
      <c r="AD184" s="13"/>
      <c r="AE184" s="12"/>
      <c r="AF184" s="14"/>
      <c r="AG184" s="12"/>
      <c r="AI184" s="12"/>
      <c r="AP184" s="12"/>
      <c r="AQ184" s="12"/>
      <c r="BL184" s="86"/>
      <c r="BM184" s="87"/>
    </row>
    <row r="185" spans="3:65" ht="12.75">
      <c r="C185" s="25"/>
      <c r="D185" s="25"/>
      <c r="E185" s="12"/>
      <c r="F185" s="12"/>
      <c r="G185" s="10"/>
      <c r="H185" s="11"/>
      <c r="I185" s="14"/>
      <c r="J185" s="14"/>
      <c r="K185" s="13"/>
      <c r="L185" s="12"/>
      <c r="M185" s="14"/>
      <c r="N185" s="13"/>
      <c r="O185" s="12"/>
      <c r="P185" s="14"/>
      <c r="R185" s="12"/>
      <c r="S185" s="13"/>
      <c r="T185" s="12"/>
      <c r="U185" s="12"/>
      <c r="V185" s="12"/>
      <c r="W185" s="14"/>
      <c r="X185" s="14"/>
      <c r="Y185" s="14"/>
      <c r="Z185" s="12"/>
      <c r="AA185" s="12"/>
      <c r="AB185" s="12"/>
      <c r="AC185" s="12"/>
      <c r="AD185" s="13"/>
      <c r="AE185" s="12"/>
      <c r="AF185" s="14"/>
      <c r="AG185" s="12"/>
      <c r="AI185" s="12"/>
      <c r="AP185" s="12"/>
      <c r="AQ185" s="12"/>
      <c r="BL185" s="86"/>
      <c r="BM185" s="87"/>
    </row>
    <row r="186" spans="3:65" ht="12.75">
      <c r="C186" s="25"/>
      <c r="D186" s="25"/>
      <c r="E186" s="12"/>
      <c r="F186" s="12"/>
      <c r="G186" s="10"/>
      <c r="H186" s="11"/>
      <c r="I186" s="14"/>
      <c r="J186" s="14"/>
      <c r="K186" s="13"/>
      <c r="L186" s="12"/>
      <c r="M186" s="14"/>
      <c r="N186" s="13"/>
      <c r="O186" s="12"/>
      <c r="P186" s="14"/>
      <c r="R186" s="12"/>
      <c r="S186" s="13"/>
      <c r="T186" s="12"/>
      <c r="U186" s="12"/>
      <c r="V186" s="12"/>
      <c r="W186" s="14"/>
      <c r="X186" s="14"/>
      <c r="Y186" s="14"/>
      <c r="Z186" s="12"/>
      <c r="AA186" s="12"/>
      <c r="AB186" s="12"/>
      <c r="AC186" s="12"/>
      <c r="AD186" s="13"/>
      <c r="AE186" s="12"/>
      <c r="AF186" s="14"/>
      <c r="AG186" s="12"/>
      <c r="AI186" s="12"/>
      <c r="AP186" s="12"/>
      <c r="AQ186" s="12"/>
      <c r="BL186" s="86"/>
      <c r="BM186" s="87"/>
    </row>
    <row r="187" spans="3:65" ht="12.75">
      <c r="C187" s="25"/>
      <c r="D187" s="25"/>
      <c r="E187" s="12"/>
      <c r="F187" s="12"/>
      <c r="G187" s="10"/>
      <c r="H187" s="11"/>
      <c r="I187" s="14"/>
      <c r="J187" s="14"/>
      <c r="K187" s="13"/>
      <c r="L187" s="12"/>
      <c r="M187" s="14"/>
      <c r="N187" s="13"/>
      <c r="O187" s="12"/>
      <c r="P187" s="14"/>
      <c r="R187" s="12"/>
      <c r="S187" s="13"/>
      <c r="T187" s="12"/>
      <c r="U187" s="12"/>
      <c r="V187" s="12"/>
      <c r="W187" s="14"/>
      <c r="X187" s="14"/>
      <c r="Y187" s="14"/>
      <c r="Z187" s="12"/>
      <c r="AA187" s="12"/>
      <c r="AB187" s="12"/>
      <c r="AC187" s="12"/>
      <c r="AD187" s="13"/>
      <c r="AE187" s="12"/>
      <c r="AF187" s="14"/>
      <c r="AG187" s="12"/>
      <c r="AI187" s="12"/>
      <c r="AP187" s="12"/>
      <c r="AQ187" s="12"/>
      <c r="BL187" s="86"/>
      <c r="BM187" s="87"/>
    </row>
    <row r="188" spans="3:43" ht="12.75">
      <c r="C188" s="25"/>
      <c r="D188" s="25"/>
      <c r="E188" s="12"/>
      <c r="F188" s="12"/>
      <c r="G188" s="10"/>
      <c r="H188" s="11"/>
      <c r="I188" s="14"/>
      <c r="J188" s="14"/>
      <c r="K188" s="13"/>
      <c r="L188" s="12"/>
      <c r="M188" s="14"/>
      <c r="N188" s="13"/>
      <c r="O188" s="12"/>
      <c r="P188" s="14"/>
      <c r="R188" s="12"/>
      <c r="S188" s="13"/>
      <c r="T188" s="12"/>
      <c r="U188" s="12"/>
      <c r="V188" s="12"/>
      <c r="W188" s="14"/>
      <c r="X188" s="14"/>
      <c r="Y188" s="14"/>
      <c r="Z188" s="12"/>
      <c r="AA188" s="12"/>
      <c r="AB188" s="12"/>
      <c r="AC188" s="12"/>
      <c r="AD188" s="13"/>
      <c r="AE188" s="12"/>
      <c r="AF188" s="14"/>
      <c r="AG188" s="12"/>
      <c r="AI188" s="12"/>
      <c r="AP188" s="12"/>
      <c r="AQ188" s="12"/>
    </row>
    <row r="189" spans="3:43" ht="12.75">
      <c r="C189" s="25"/>
      <c r="D189" s="25"/>
      <c r="E189" s="12"/>
      <c r="F189" s="12"/>
      <c r="G189" s="10"/>
      <c r="H189" s="11"/>
      <c r="I189" s="14"/>
      <c r="J189" s="14"/>
      <c r="K189" s="13"/>
      <c r="L189" s="12"/>
      <c r="M189" s="14"/>
      <c r="N189" s="13"/>
      <c r="O189" s="12"/>
      <c r="P189" s="14"/>
      <c r="R189" s="12"/>
      <c r="S189" s="13"/>
      <c r="T189" s="12"/>
      <c r="U189" s="12"/>
      <c r="V189" s="12"/>
      <c r="W189" s="14"/>
      <c r="X189" s="14"/>
      <c r="Y189" s="14"/>
      <c r="Z189" s="12"/>
      <c r="AA189" s="12"/>
      <c r="AB189" s="12"/>
      <c r="AC189" s="12"/>
      <c r="AD189" s="13"/>
      <c r="AE189" s="12"/>
      <c r="AF189" s="14"/>
      <c r="AG189" s="12"/>
      <c r="AI189" s="12"/>
      <c r="AP189" s="12"/>
      <c r="AQ189" s="12"/>
    </row>
    <row r="190" spans="3:43" ht="12.75">
      <c r="C190" s="25"/>
      <c r="D190" s="25"/>
      <c r="E190" s="12"/>
      <c r="F190" s="12"/>
      <c r="G190" s="10"/>
      <c r="H190" s="11"/>
      <c r="I190" s="14"/>
      <c r="J190" s="14"/>
      <c r="K190" s="13"/>
      <c r="L190" s="12"/>
      <c r="M190" s="14"/>
      <c r="N190" s="13"/>
      <c r="O190" s="12"/>
      <c r="P190" s="14"/>
      <c r="R190" s="12"/>
      <c r="S190" s="13"/>
      <c r="T190" s="12"/>
      <c r="U190" s="12"/>
      <c r="V190" s="12"/>
      <c r="W190" s="14"/>
      <c r="X190" s="14"/>
      <c r="Y190" s="14"/>
      <c r="Z190" s="12"/>
      <c r="AA190" s="12"/>
      <c r="AB190" s="12"/>
      <c r="AC190" s="12"/>
      <c r="AD190" s="13"/>
      <c r="AE190" s="12"/>
      <c r="AF190" s="14"/>
      <c r="AG190" s="12"/>
      <c r="AI190" s="12"/>
      <c r="AP190" s="12"/>
      <c r="AQ190" s="12"/>
    </row>
    <row r="191" spans="3:43" ht="12.75">
      <c r="C191" s="25"/>
      <c r="D191" s="25"/>
      <c r="E191" s="12"/>
      <c r="F191" s="12"/>
      <c r="G191" s="10"/>
      <c r="H191" s="11"/>
      <c r="I191" s="14"/>
      <c r="J191" s="14"/>
      <c r="K191" s="13"/>
      <c r="L191" s="12"/>
      <c r="M191" s="14"/>
      <c r="N191" s="13"/>
      <c r="O191" s="12"/>
      <c r="P191" s="14"/>
      <c r="R191" s="12"/>
      <c r="S191" s="13"/>
      <c r="T191" s="12"/>
      <c r="U191" s="12"/>
      <c r="V191" s="12"/>
      <c r="W191" s="14"/>
      <c r="X191" s="14"/>
      <c r="Y191" s="14"/>
      <c r="Z191" s="12"/>
      <c r="AA191" s="12"/>
      <c r="AB191" s="12"/>
      <c r="AC191" s="12"/>
      <c r="AD191" s="13"/>
      <c r="AE191" s="12"/>
      <c r="AF191" s="14"/>
      <c r="AG191" s="12"/>
      <c r="AI191" s="12"/>
      <c r="AP191" s="12"/>
      <c r="AQ191" s="12"/>
    </row>
    <row r="192" spans="3:43" ht="12.75">
      <c r="C192" s="25"/>
      <c r="D192" s="25"/>
      <c r="E192" s="12"/>
      <c r="F192" s="12"/>
      <c r="G192" s="10"/>
      <c r="H192" s="11"/>
      <c r="I192" s="14"/>
      <c r="J192" s="14"/>
      <c r="K192" s="13"/>
      <c r="L192" s="12"/>
      <c r="M192" s="14"/>
      <c r="N192" s="13"/>
      <c r="O192" s="12"/>
      <c r="P192" s="14"/>
      <c r="R192" s="12"/>
      <c r="S192" s="13"/>
      <c r="T192" s="12"/>
      <c r="U192" s="12"/>
      <c r="V192" s="12"/>
      <c r="W192" s="14"/>
      <c r="X192" s="14"/>
      <c r="Y192" s="14"/>
      <c r="Z192" s="12"/>
      <c r="AA192" s="12"/>
      <c r="AB192" s="12"/>
      <c r="AC192" s="12"/>
      <c r="AD192" s="13"/>
      <c r="AE192" s="12"/>
      <c r="AF192" s="14"/>
      <c r="AG192" s="12"/>
      <c r="AI192" s="12"/>
      <c r="AP192" s="12"/>
      <c r="AQ192" s="12"/>
    </row>
    <row r="193" spans="3:43" ht="12.75">
      <c r="C193" s="25"/>
      <c r="D193" s="25"/>
      <c r="E193" s="12"/>
      <c r="F193" s="12"/>
      <c r="G193" s="10"/>
      <c r="H193" s="11"/>
      <c r="I193" s="14"/>
      <c r="J193" s="14"/>
      <c r="K193" s="13"/>
      <c r="L193" s="12"/>
      <c r="M193" s="14"/>
      <c r="N193" s="13"/>
      <c r="O193" s="12"/>
      <c r="P193" s="14"/>
      <c r="R193" s="12"/>
      <c r="S193" s="13"/>
      <c r="T193" s="12"/>
      <c r="U193" s="12"/>
      <c r="V193" s="12"/>
      <c r="W193" s="14"/>
      <c r="X193" s="14"/>
      <c r="Y193" s="14"/>
      <c r="Z193" s="12"/>
      <c r="AA193" s="12"/>
      <c r="AB193" s="12"/>
      <c r="AC193" s="12"/>
      <c r="AD193" s="13"/>
      <c r="AE193" s="12"/>
      <c r="AF193" s="14"/>
      <c r="AG193" s="12"/>
      <c r="AI193" s="12"/>
      <c r="AP193" s="12"/>
      <c r="AQ193" s="12"/>
    </row>
    <row r="194" spans="3:43" ht="12.75">
      <c r="C194" s="25"/>
      <c r="D194" s="25"/>
      <c r="E194" s="12"/>
      <c r="F194" s="12"/>
      <c r="G194" s="10"/>
      <c r="H194" s="11"/>
      <c r="I194" s="14"/>
      <c r="J194" s="14"/>
      <c r="K194" s="13"/>
      <c r="L194" s="12"/>
      <c r="M194" s="14"/>
      <c r="N194" s="13"/>
      <c r="O194" s="12"/>
      <c r="P194" s="14"/>
      <c r="R194" s="12"/>
      <c r="S194" s="13"/>
      <c r="T194" s="12"/>
      <c r="U194" s="12"/>
      <c r="V194" s="12"/>
      <c r="W194" s="14"/>
      <c r="X194" s="14"/>
      <c r="Y194" s="14"/>
      <c r="Z194" s="12"/>
      <c r="AA194" s="12"/>
      <c r="AB194" s="12"/>
      <c r="AC194" s="12"/>
      <c r="AD194" s="13"/>
      <c r="AE194" s="12"/>
      <c r="AF194" s="14"/>
      <c r="AG194" s="12"/>
      <c r="AI194" s="12"/>
      <c r="AP194" s="12"/>
      <c r="AQ194" s="12"/>
    </row>
    <row r="195" spans="3:43" ht="12.75">
      <c r="C195" s="25"/>
      <c r="D195" s="25"/>
      <c r="E195" s="12"/>
      <c r="F195" s="12"/>
      <c r="G195" s="10"/>
      <c r="H195" s="11"/>
      <c r="I195" s="14"/>
      <c r="J195" s="14"/>
      <c r="K195" s="13"/>
      <c r="L195" s="12"/>
      <c r="M195" s="14"/>
      <c r="N195" s="13"/>
      <c r="O195" s="12"/>
      <c r="P195" s="14"/>
      <c r="R195" s="12"/>
      <c r="S195" s="13"/>
      <c r="T195" s="12"/>
      <c r="U195" s="12"/>
      <c r="V195" s="12"/>
      <c r="W195" s="14"/>
      <c r="X195" s="14"/>
      <c r="Y195" s="14"/>
      <c r="Z195" s="12"/>
      <c r="AA195" s="12"/>
      <c r="AB195" s="12"/>
      <c r="AC195" s="12"/>
      <c r="AD195" s="13"/>
      <c r="AE195" s="12"/>
      <c r="AF195" s="14"/>
      <c r="AG195" s="12"/>
      <c r="AI195" s="12"/>
      <c r="AP195" s="12"/>
      <c r="AQ195" s="12"/>
    </row>
    <row r="196" spans="3:43" ht="12.75">
      <c r="C196" s="25"/>
      <c r="D196" s="25"/>
      <c r="E196" s="12"/>
      <c r="F196" s="12"/>
      <c r="G196" s="10"/>
      <c r="H196" s="11"/>
      <c r="I196" s="14"/>
      <c r="J196" s="14"/>
      <c r="K196" s="13"/>
      <c r="L196" s="12"/>
      <c r="M196" s="14"/>
      <c r="N196" s="13"/>
      <c r="O196" s="12"/>
      <c r="P196" s="14"/>
      <c r="R196" s="12"/>
      <c r="S196" s="13"/>
      <c r="T196" s="12"/>
      <c r="U196" s="12"/>
      <c r="V196" s="12"/>
      <c r="W196" s="14"/>
      <c r="X196" s="14"/>
      <c r="Y196" s="14"/>
      <c r="Z196" s="12"/>
      <c r="AA196" s="12"/>
      <c r="AB196" s="12"/>
      <c r="AC196" s="12"/>
      <c r="AD196" s="13"/>
      <c r="AE196" s="12"/>
      <c r="AF196" s="14"/>
      <c r="AG196" s="12"/>
      <c r="AI196" s="12"/>
      <c r="AP196" s="12"/>
      <c r="AQ196" s="12"/>
    </row>
    <row r="197" spans="3:43" ht="12.75">
      <c r="C197" s="25"/>
      <c r="D197" s="25"/>
      <c r="E197" s="12"/>
      <c r="F197" s="12"/>
      <c r="G197" s="10"/>
      <c r="H197" s="11"/>
      <c r="I197" s="14"/>
      <c r="J197" s="14"/>
      <c r="K197" s="13"/>
      <c r="L197" s="12"/>
      <c r="M197" s="14"/>
      <c r="N197" s="13"/>
      <c r="O197" s="12"/>
      <c r="P197" s="14"/>
      <c r="R197" s="12"/>
      <c r="S197" s="13"/>
      <c r="T197" s="12"/>
      <c r="U197" s="12"/>
      <c r="V197" s="12"/>
      <c r="W197" s="14"/>
      <c r="X197" s="14"/>
      <c r="Y197" s="14"/>
      <c r="Z197" s="12"/>
      <c r="AA197" s="12"/>
      <c r="AB197" s="12"/>
      <c r="AC197" s="12"/>
      <c r="AD197" s="13"/>
      <c r="AE197" s="12"/>
      <c r="AF197" s="14"/>
      <c r="AG197" s="12"/>
      <c r="AI197" s="12"/>
      <c r="AP197" s="12"/>
      <c r="AQ197" s="12"/>
    </row>
    <row r="198" spans="3:43" ht="12.75">
      <c r="C198" s="25"/>
      <c r="D198" s="25"/>
      <c r="E198" s="12"/>
      <c r="F198" s="12"/>
      <c r="G198" s="10"/>
      <c r="H198" s="11"/>
      <c r="I198" s="14"/>
      <c r="J198" s="14"/>
      <c r="K198" s="13"/>
      <c r="L198" s="12"/>
      <c r="M198" s="14"/>
      <c r="N198" s="13"/>
      <c r="O198" s="12"/>
      <c r="P198" s="14"/>
      <c r="R198" s="12"/>
      <c r="S198" s="13"/>
      <c r="T198" s="12"/>
      <c r="U198" s="12"/>
      <c r="V198" s="12"/>
      <c r="W198" s="14"/>
      <c r="X198" s="14"/>
      <c r="Y198" s="14"/>
      <c r="Z198" s="12"/>
      <c r="AA198" s="12"/>
      <c r="AB198" s="12"/>
      <c r="AC198" s="12"/>
      <c r="AD198" s="13"/>
      <c r="AE198" s="12"/>
      <c r="AF198" s="14"/>
      <c r="AG198" s="12"/>
      <c r="AI198" s="12"/>
      <c r="AP198" s="12"/>
      <c r="AQ198" s="12"/>
    </row>
    <row r="199" spans="3:43" ht="12.75">
      <c r="C199" s="25"/>
      <c r="D199" s="25"/>
      <c r="E199" s="12"/>
      <c r="F199" s="12"/>
      <c r="G199" s="10"/>
      <c r="H199" s="11"/>
      <c r="I199" s="14"/>
      <c r="J199" s="14"/>
      <c r="K199" s="13"/>
      <c r="L199" s="12"/>
      <c r="M199" s="14"/>
      <c r="N199" s="13"/>
      <c r="O199" s="12"/>
      <c r="P199" s="14"/>
      <c r="R199" s="12"/>
      <c r="S199" s="13"/>
      <c r="T199" s="12"/>
      <c r="U199" s="12"/>
      <c r="V199" s="12"/>
      <c r="W199" s="14"/>
      <c r="X199" s="14"/>
      <c r="Y199" s="14"/>
      <c r="Z199" s="12"/>
      <c r="AA199" s="12"/>
      <c r="AB199" s="12"/>
      <c r="AC199" s="12"/>
      <c r="AD199" s="13"/>
      <c r="AE199" s="12"/>
      <c r="AF199" s="14"/>
      <c r="AG199" s="12"/>
      <c r="AI199" s="12"/>
      <c r="AP199" s="12"/>
      <c r="AQ199" s="12"/>
    </row>
    <row r="200" spans="3:43" ht="12.75">
      <c r="C200" s="25"/>
      <c r="D200" s="25"/>
      <c r="E200" s="12"/>
      <c r="F200" s="12"/>
      <c r="G200" s="10"/>
      <c r="H200" s="11"/>
      <c r="I200" s="14"/>
      <c r="J200" s="14"/>
      <c r="K200" s="13"/>
      <c r="L200" s="12"/>
      <c r="M200" s="14"/>
      <c r="N200" s="13"/>
      <c r="O200" s="12"/>
      <c r="P200" s="14"/>
      <c r="R200" s="12"/>
      <c r="S200" s="13"/>
      <c r="T200" s="12"/>
      <c r="U200" s="12"/>
      <c r="V200" s="12"/>
      <c r="W200" s="14"/>
      <c r="X200" s="14"/>
      <c r="Y200" s="14"/>
      <c r="Z200" s="12"/>
      <c r="AA200" s="12"/>
      <c r="AB200" s="12"/>
      <c r="AC200" s="12"/>
      <c r="AD200" s="13"/>
      <c r="AE200" s="12"/>
      <c r="AF200" s="14"/>
      <c r="AG200" s="12"/>
      <c r="AI200" s="12"/>
      <c r="AP200" s="12"/>
      <c r="AQ200" s="12"/>
    </row>
    <row r="201" spans="3:43" ht="12.75">
      <c r="C201" s="25"/>
      <c r="D201" s="25"/>
      <c r="E201" s="12"/>
      <c r="F201" s="12"/>
      <c r="G201" s="10"/>
      <c r="H201" s="11"/>
      <c r="I201" s="14"/>
      <c r="J201" s="14"/>
      <c r="K201" s="13"/>
      <c r="L201" s="12"/>
      <c r="M201" s="14"/>
      <c r="N201" s="13"/>
      <c r="O201" s="12"/>
      <c r="P201" s="14"/>
      <c r="R201" s="12"/>
      <c r="S201" s="13"/>
      <c r="T201" s="12"/>
      <c r="U201" s="12"/>
      <c r="V201" s="12"/>
      <c r="W201" s="14"/>
      <c r="X201" s="14"/>
      <c r="Y201" s="14"/>
      <c r="Z201" s="12"/>
      <c r="AA201" s="12"/>
      <c r="AB201" s="12"/>
      <c r="AC201" s="12"/>
      <c r="AD201" s="13"/>
      <c r="AE201" s="12"/>
      <c r="AF201" s="14"/>
      <c r="AG201" s="12"/>
      <c r="AI201" s="12"/>
      <c r="AP201" s="12"/>
      <c r="AQ201" s="12"/>
    </row>
    <row r="202" spans="3:43" ht="12.75">
      <c r="C202" s="25"/>
      <c r="D202" s="25"/>
      <c r="E202" s="12"/>
      <c r="F202" s="12"/>
      <c r="G202" s="10"/>
      <c r="H202" s="11"/>
      <c r="I202" s="14"/>
      <c r="J202" s="14"/>
      <c r="K202" s="13"/>
      <c r="L202" s="12"/>
      <c r="M202" s="14"/>
      <c r="N202" s="13"/>
      <c r="O202" s="12"/>
      <c r="P202" s="14"/>
      <c r="R202" s="12"/>
      <c r="S202" s="13"/>
      <c r="T202" s="12"/>
      <c r="U202" s="12"/>
      <c r="V202" s="12"/>
      <c r="W202" s="14"/>
      <c r="X202" s="14"/>
      <c r="Y202" s="14"/>
      <c r="Z202" s="12"/>
      <c r="AA202" s="12"/>
      <c r="AB202" s="12"/>
      <c r="AC202" s="12"/>
      <c r="AD202" s="13"/>
      <c r="AE202" s="12"/>
      <c r="AF202" s="14"/>
      <c r="AG202" s="12"/>
      <c r="AI202" s="12"/>
      <c r="AP202" s="12"/>
      <c r="AQ202" s="12"/>
    </row>
    <row r="203" spans="3:43" ht="12.75">
      <c r="C203" s="25"/>
      <c r="D203" s="25"/>
      <c r="E203" s="12"/>
      <c r="F203" s="12"/>
      <c r="G203" s="10"/>
      <c r="H203" s="11"/>
      <c r="I203" s="14"/>
      <c r="J203" s="14"/>
      <c r="K203" s="13"/>
      <c r="L203" s="12"/>
      <c r="M203" s="14"/>
      <c r="N203" s="13"/>
      <c r="O203" s="12"/>
      <c r="P203" s="14"/>
      <c r="R203" s="12"/>
      <c r="S203" s="13"/>
      <c r="T203" s="12"/>
      <c r="U203" s="12"/>
      <c r="V203" s="12"/>
      <c r="W203" s="14"/>
      <c r="X203" s="14"/>
      <c r="Y203" s="14"/>
      <c r="Z203" s="12"/>
      <c r="AA203" s="12"/>
      <c r="AB203" s="12"/>
      <c r="AC203" s="12"/>
      <c r="AD203" s="13"/>
      <c r="AE203" s="12"/>
      <c r="AF203" s="14"/>
      <c r="AG203" s="12"/>
      <c r="AI203" s="12"/>
      <c r="AP203" s="12"/>
      <c r="AQ203" s="12"/>
    </row>
    <row r="204" spans="3:43" ht="12.75">
      <c r="C204" s="25"/>
      <c r="D204" s="25"/>
      <c r="E204" s="12"/>
      <c r="F204" s="12"/>
      <c r="G204" s="10"/>
      <c r="H204" s="11"/>
      <c r="I204" s="14"/>
      <c r="J204" s="14"/>
      <c r="K204" s="13"/>
      <c r="L204" s="12"/>
      <c r="M204" s="14"/>
      <c r="N204" s="13"/>
      <c r="O204" s="12"/>
      <c r="P204" s="14"/>
      <c r="R204" s="12"/>
      <c r="S204" s="13"/>
      <c r="T204" s="12"/>
      <c r="U204" s="12"/>
      <c r="V204" s="12"/>
      <c r="W204" s="14"/>
      <c r="X204" s="14"/>
      <c r="Y204" s="14"/>
      <c r="Z204" s="12"/>
      <c r="AA204" s="12"/>
      <c r="AB204" s="12"/>
      <c r="AC204" s="12"/>
      <c r="AD204" s="13"/>
      <c r="AE204" s="12"/>
      <c r="AF204" s="14"/>
      <c r="AG204" s="12"/>
      <c r="AI204" s="12"/>
      <c r="AP204" s="12"/>
      <c r="AQ204" s="12"/>
    </row>
    <row r="205" spans="3:43" ht="12.75">
      <c r="C205" s="25"/>
      <c r="D205" s="25"/>
      <c r="E205" s="12"/>
      <c r="F205" s="12"/>
      <c r="G205" s="10"/>
      <c r="H205" s="11"/>
      <c r="I205" s="14"/>
      <c r="J205" s="14"/>
      <c r="K205" s="13"/>
      <c r="L205" s="12"/>
      <c r="M205" s="14"/>
      <c r="N205" s="13"/>
      <c r="O205" s="12"/>
      <c r="P205" s="14"/>
      <c r="R205" s="12"/>
      <c r="S205" s="13"/>
      <c r="T205" s="12"/>
      <c r="U205" s="12"/>
      <c r="V205" s="12"/>
      <c r="W205" s="14"/>
      <c r="X205" s="14"/>
      <c r="Y205" s="14"/>
      <c r="Z205" s="12"/>
      <c r="AA205" s="12"/>
      <c r="AB205" s="12"/>
      <c r="AC205" s="12"/>
      <c r="AD205" s="13"/>
      <c r="AE205" s="12"/>
      <c r="AF205" s="14"/>
      <c r="AG205" s="12"/>
      <c r="AI205" s="12"/>
      <c r="AP205" s="12"/>
      <c r="AQ205" s="12"/>
    </row>
    <row r="206" spans="3:43" ht="12.75">
      <c r="C206" s="25"/>
      <c r="D206" s="25"/>
      <c r="E206" s="12"/>
      <c r="F206" s="12"/>
      <c r="G206" s="10"/>
      <c r="H206" s="11"/>
      <c r="I206" s="14"/>
      <c r="J206" s="14"/>
      <c r="K206" s="13"/>
      <c r="L206" s="12"/>
      <c r="M206" s="14"/>
      <c r="N206" s="13"/>
      <c r="O206" s="12"/>
      <c r="P206" s="14"/>
      <c r="R206" s="12"/>
      <c r="S206" s="13"/>
      <c r="T206" s="12"/>
      <c r="U206" s="12"/>
      <c r="V206" s="12"/>
      <c r="W206" s="14"/>
      <c r="X206" s="14"/>
      <c r="Y206" s="14"/>
      <c r="Z206" s="12"/>
      <c r="AA206" s="12"/>
      <c r="AB206" s="12"/>
      <c r="AC206" s="12"/>
      <c r="AD206" s="13"/>
      <c r="AE206" s="12"/>
      <c r="AF206" s="14"/>
      <c r="AG206" s="12"/>
      <c r="AI206" s="12"/>
      <c r="AP206" s="12"/>
      <c r="AQ206" s="12"/>
    </row>
    <row r="207" spans="3:43" ht="12.75">
      <c r="C207" s="25"/>
      <c r="D207" s="25"/>
      <c r="E207" s="12"/>
      <c r="F207" s="12"/>
      <c r="G207" s="10"/>
      <c r="H207" s="11"/>
      <c r="I207" s="14"/>
      <c r="J207" s="14"/>
      <c r="K207" s="13"/>
      <c r="L207" s="12"/>
      <c r="M207" s="14"/>
      <c r="N207" s="13"/>
      <c r="O207" s="12"/>
      <c r="P207" s="14"/>
      <c r="R207" s="12"/>
      <c r="S207" s="13"/>
      <c r="T207" s="12"/>
      <c r="U207" s="12"/>
      <c r="V207" s="12"/>
      <c r="W207" s="14"/>
      <c r="X207" s="14"/>
      <c r="Y207" s="14"/>
      <c r="Z207" s="12"/>
      <c r="AA207" s="12"/>
      <c r="AB207" s="12"/>
      <c r="AC207" s="12"/>
      <c r="AD207" s="13"/>
      <c r="AE207" s="12"/>
      <c r="AF207" s="14"/>
      <c r="AG207" s="12"/>
      <c r="AI207" s="12"/>
      <c r="AP207" s="12"/>
      <c r="AQ207" s="12"/>
    </row>
    <row r="208" spans="3:43" ht="12.75">
      <c r="C208" s="25"/>
      <c r="D208" s="25"/>
      <c r="E208" s="12"/>
      <c r="F208" s="12"/>
      <c r="G208" s="10"/>
      <c r="H208" s="11"/>
      <c r="I208" s="14"/>
      <c r="J208" s="14"/>
      <c r="K208" s="13"/>
      <c r="L208" s="12"/>
      <c r="M208" s="14"/>
      <c r="N208" s="13"/>
      <c r="O208" s="12"/>
      <c r="P208" s="14"/>
      <c r="R208" s="12"/>
      <c r="S208" s="13"/>
      <c r="T208" s="12"/>
      <c r="U208" s="12"/>
      <c r="V208" s="12"/>
      <c r="W208" s="14"/>
      <c r="X208" s="14"/>
      <c r="Y208" s="14"/>
      <c r="Z208" s="12"/>
      <c r="AA208" s="12"/>
      <c r="AB208" s="12"/>
      <c r="AC208" s="12"/>
      <c r="AD208" s="13"/>
      <c r="AE208" s="12"/>
      <c r="AF208" s="14"/>
      <c r="AG208" s="12"/>
      <c r="AI208" s="12"/>
      <c r="AP208" s="12"/>
      <c r="AQ208" s="12"/>
    </row>
    <row r="209" spans="3:43" ht="12.75">
      <c r="C209" s="25"/>
      <c r="D209" s="25"/>
      <c r="E209" s="12"/>
      <c r="F209" s="12"/>
      <c r="G209" s="10"/>
      <c r="H209" s="11"/>
      <c r="I209" s="14"/>
      <c r="J209" s="14"/>
      <c r="K209" s="13"/>
      <c r="L209" s="12"/>
      <c r="M209" s="14"/>
      <c r="N209" s="13"/>
      <c r="O209" s="12"/>
      <c r="P209" s="14"/>
      <c r="R209" s="12"/>
      <c r="S209" s="13"/>
      <c r="T209" s="12"/>
      <c r="U209" s="12"/>
      <c r="V209" s="12"/>
      <c r="W209" s="14"/>
      <c r="X209" s="14"/>
      <c r="Y209" s="14"/>
      <c r="Z209" s="12"/>
      <c r="AA209" s="12"/>
      <c r="AB209" s="12"/>
      <c r="AC209" s="12"/>
      <c r="AD209" s="13"/>
      <c r="AE209" s="12"/>
      <c r="AF209" s="14"/>
      <c r="AG209" s="12"/>
      <c r="AI209" s="12"/>
      <c r="AP209" s="12"/>
      <c r="AQ209" s="12"/>
    </row>
    <row r="210" spans="3:43" ht="12.75">
      <c r="C210" s="25"/>
      <c r="D210" s="25"/>
      <c r="E210" s="12"/>
      <c r="F210" s="12"/>
      <c r="G210" s="10"/>
      <c r="H210" s="11"/>
      <c r="I210" s="14"/>
      <c r="J210" s="14"/>
      <c r="K210" s="13"/>
      <c r="L210" s="12"/>
      <c r="M210" s="14"/>
      <c r="N210" s="13"/>
      <c r="O210" s="12"/>
      <c r="P210" s="14"/>
      <c r="R210" s="12"/>
      <c r="S210" s="13"/>
      <c r="T210" s="12"/>
      <c r="U210" s="12"/>
      <c r="V210" s="12"/>
      <c r="W210" s="14"/>
      <c r="X210" s="14"/>
      <c r="Y210" s="14"/>
      <c r="Z210" s="12"/>
      <c r="AA210" s="12"/>
      <c r="AB210" s="12"/>
      <c r="AC210" s="12"/>
      <c r="AD210" s="13"/>
      <c r="AE210" s="12"/>
      <c r="AF210" s="14"/>
      <c r="AG210" s="12"/>
      <c r="AI210" s="12"/>
      <c r="AP210" s="12"/>
      <c r="AQ210" s="12"/>
    </row>
    <row r="211" spans="3:43" ht="12.75">
      <c r="C211" s="25"/>
      <c r="D211" s="25"/>
      <c r="E211" s="12"/>
      <c r="F211" s="12"/>
      <c r="G211" s="10"/>
      <c r="H211" s="11"/>
      <c r="I211" s="14"/>
      <c r="J211" s="14"/>
      <c r="K211" s="13"/>
      <c r="L211" s="12"/>
      <c r="M211" s="14"/>
      <c r="N211" s="13"/>
      <c r="O211" s="12"/>
      <c r="P211" s="14"/>
      <c r="R211" s="12"/>
      <c r="S211" s="13"/>
      <c r="T211" s="12"/>
      <c r="U211" s="12"/>
      <c r="V211" s="12"/>
      <c r="W211" s="14"/>
      <c r="X211" s="14"/>
      <c r="Y211" s="14"/>
      <c r="Z211" s="12"/>
      <c r="AA211" s="12"/>
      <c r="AB211" s="12"/>
      <c r="AC211" s="12"/>
      <c r="AD211" s="13"/>
      <c r="AE211" s="12"/>
      <c r="AF211" s="14"/>
      <c r="AG211" s="12"/>
      <c r="AI211" s="12"/>
      <c r="AP211" s="12"/>
      <c r="AQ211" s="12"/>
    </row>
    <row r="212" spans="3:43" ht="12.75">
      <c r="C212" s="25"/>
      <c r="D212" s="25"/>
      <c r="E212" s="12"/>
      <c r="F212" s="12"/>
      <c r="G212" s="10"/>
      <c r="H212" s="11"/>
      <c r="I212" s="14"/>
      <c r="J212" s="14"/>
      <c r="K212" s="13"/>
      <c r="L212" s="12"/>
      <c r="M212" s="14"/>
      <c r="N212" s="13"/>
      <c r="O212" s="12"/>
      <c r="P212" s="14"/>
      <c r="R212" s="12"/>
      <c r="S212" s="13"/>
      <c r="T212" s="12"/>
      <c r="U212" s="12"/>
      <c r="V212" s="12"/>
      <c r="W212" s="14"/>
      <c r="X212" s="14"/>
      <c r="Y212" s="14"/>
      <c r="Z212" s="12"/>
      <c r="AA212" s="12"/>
      <c r="AB212" s="12"/>
      <c r="AC212" s="12"/>
      <c r="AD212" s="13"/>
      <c r="AE212" s="12"/>
      <c r="AF212" s="14"/>
      <c r="AG212" s="12"/>
      <c r="AI212" s="12"/>
      <c r="AP212" s="12"/>
      <c r="AQ212" s="12"/>
    </row>
    <row r="213" spans="3:43" ht="12.75">
      <c r="C213" s="25"/>
      <c r="D213" s="25"/>
      <c r="E213" s="12"/>
      <c r="F213" s="12"/>
      <c r="G213" s="10"/>
      <c r="H213" s="11"/>
      <c r="I213" s="14"/>
      <c r="J213" s="14"/>
      <c r="K213" s="13"/>
      <c r="L213" s="12"/>
      <c r="M213" s="14"/>
      <c r="N213" s="13"/>
      <c r="O213" s="12"/>
      <c r="P213" s="14"/>
      <c r="R213" s="12"/>
      <c r="S213" s="13"/>
      <c r="T213" s="12"/>
      <c r="U213" s="12"/>
      <c r="V213" s="12"/>
      <c r="W213" s="14"/>
      <c r="X213" s="14"/>
      <c r="Y213" s="14"/>
      <c r="Z213" s="12"/>
      <c r="AA213" s="12"/>
      <c r="AB213" s="12"/>
      <c r="AC213" s="12"/>
      <c r="AD213" s="13"/>
      <c r="AE213" s="12"/>
      <c r="AF213" s="14"/>
      <c r="AG213" s="12"/>
      <c r="AI213" s="12"/>
      <c r="AP213" s="12"/>
      <c r="AQ213" s="12"/>
    </row>
    <row r="214" spans="3:43" ht="12.75">
      <c r="C214" s="25"/>
      <c r="D214" s="25"/>
      <c r="E214" s="12"/>
      <c r="F214" s="12"/>
      <c r="G214" s="10"/>
      <c r="H214" s="11"/>
      <c r="I214" s="14"/>
      <c r="J214" s="14"/>
      <c r="K214" s="13"/>
      <c r="L214" s="12"/>
      <c r="M214" s="14"/>
      <c r="N214" s="13"/>
      <c r="O214" s="12"/>
      <c r="P214" s="14"/>
      <c r="R214" s="12"/>
      <c r="S214" s="13"/>
      <c r="T214" s="12"/>
      <c r="U214" s="12"/>
      <c r="V214" s="12"/>
      <c r="W214" s="14"/>
      <c r="X214" s="14"/>
      <c r="Y214" s="14"/>
      <c r="Z214" s="12"/>
      <c r="AA214" s="12"/>
      <c r="AB214" s="12"/>
      <c r="AC214" s="12"/>
      <c r="AD214" s="13"/>
      <c r="AE214" s="12"/>
      <c r="AF214" s="14"/>
      <c r="AG214" s="12"/>
      <c r="AI214" s="12"/>
      <c r="AP214" s="12"/>
      <c r="AQ214" s="12"/>
    </row>
    <row r="215" spans="3:43" ht="12.75">
      <c r="C215" s="25"/>
      <c r="D215" s="25"/>
      <c r="E215" s="12"/>
      <c r="F215" s="12"/>
      <c r="G215" s="10"/>
      <c r="H215" s="11"/>
      <c r="I215" s="14"/>
      <c r="J215" s="14"/>
      <c r="K215" s="13"/>
      <c r="L215" s="12"/>
      <c r="M215" s="14"/>
      <c r="N215" s="13"/>
      <c r="O215" s="12"/>
      <c r="P215" s="14"/>
      <c r="R215" s="12"/>
      <c r="S215" s="13"/>
      <c r="T215" s="12"/>
      <c r="U215" s="12"/>
      <c r="V215" s="12"/>
      <c r="W215" s="14"/>
      <c r="X215" s="14"/>
      <c r="Y215" s="14"/>
      <c r="Z215" s="12"/>
      <c r="AA215" s="12"/>
      <c r="AB215" s="12"/>
      <c r="AC215" s="12"/>
      <c r="AD215" s="13"/>
      <c r="AE215" s="12"/>
      <c r="AF215" s="14"/>
      <c r="AG215" s="12"/>
      <c r="AI215" s="12"/>
      <c r="AP215" s="12"/>
      <c r="AQ215" s="12"/>
    </row>
    <row r="216" spans="3:43" ht="12.75">
      <c r="C216" s="25"/>
      <c r="D216" s="25"/>
      <c r="E216" s="12"/>
      <c r="F216" s="12"/>
      <c r="G216" s="10"/>
      <c r="H216" s="11"/>
      <c r="I216" s="14"/>
      <c r="J216" s="14"/>
      <c r="K216" s="13"/>
      <c r="L216" s="12"/>
      <c r="M216" s="14"/>
      <c r="N216" s="13"/>
      <c r="O216" s="12"/>
      <c r="P216" s="14"/>
      <c r="R216" s="12"/>
      <c r="S216" s="13"/>
      <c r="T216" s="12"/>
      <c r="U216" s="12"/>
      <c r="V216" s="12"/>
      <c r="W216" s="14"/>
      <c r="X216" s="14"/>
      <c r="Y216" s="14"/>
      <c r="Z216" s="12"/>
      <c r="AA216" s="12"/>
      <c r="AB216" s="12"/>
      <c r="AC216" s="12"/>
      <c r="AD216" s="13"/>
      <c r="AE216" s="12"/>
      <c r="AF216" s="14"/>
      <c r="AG216" s="12"/>
      <c r="AI216" s="12"/>
      <c r="AP216" s="12"/>
      <c r="AQ216" s="12"/>
    </row>
    <row r="217" spans="3:43" ht="12.75">
      <c r="C217" s="25"/>
      <c r="D217" s="25"/>
      <c r="E217" s="12"/>
      <c r="F217" s="12"/>
      <c r="G217" s="10"/>
      <c r="H217" s="11"/>
      <c r="I217" s="14"/>
      <c r="J217" s="14"/>
      <c r="K217" s="13"/>
      <c r="L217" s="12"/>
      <c r="M217" s="14"/>
      <c r="N217" s="13"/>
      <c r="O217" s="12"/>
      <c r="P217" s="14"/>
      <c r="R217" s="12"/>
      <c r="S217" s="13"/>
      <c r="T217" s="12"/>
      <c r="U217" s="12"/>
      <c r="V217" s="12"/>
      <c r="W217" s="14"/>
      <c r="X217" s="14"/>
      <c r="Y217" s="14"/>
      <c r="Z217" s="12"/>
      <c r="AA217" s="12"/>
      <c r="AB217" s="12"/>
      <c r="AC217" s="12"/>
      <c r="AD217" s="13"/>
      <c r="AE217" s="12"/>
      <c r="AF217" s="14"/>
      <c r="AG217" s="12"/>
      <c r="AI217" s="12"/>
      <c r="AP217" s="12"/>
      <c r="AQ217" s="12"/>
    </row>
    <row r="218" spans="3:43" ht="12.75">
      <c r="C218" s="25"/>
      <c r="D218" s="25"/>
      <c r="E218" s="12"/>
      <c r="F218" s="12"/>
      <c r="G218" s="10"/>
      <c r="H218" s="11"/>
      <c r="I218" s="14"/>
      <c r="J218" s="14"/>
      <c r="K218" s="13"/>
      <c r="L218" s="12"/>
      <c r="M218" s="14"/>
      <c r="N218" s="13"/>
      <c r="O218" s="12"/>
      <c r="P218" s="14"/>
      <c r="R218" s="12"/>
      <c r="S218" s="13"/>
      <c r="T218" s="12"/>
      <c r="U218" s="12"/>
      <c r="V218" s="12"/>
      <c r="W218" s="14"/>
      <c r="X218" s="14"/>
      <c r="Y218" s="14"/>
      <c r="Z218" s="12"/>
      <c r="AA218" s="12"/>
      <c r="AB218" s="12"/>
      <c r="AC218" s="12"/>
      <c r="AD218" s="13"/>
      <c r="AE218" s="12"/>
      <c r="AF218" s="14"/>
      <c r="AG218" s="12"/>
      <c r="AI218" s="12"/>
      <c r="AP218" s="12"/>
      <c r="AQ218" s="12"/>
    </row>
    <row r="219" spans="3:43" ht="12.75">
      <c r="C219" s="25"/>
      <c r="D219" s="25"/>
      <c r="E219" s="12"/>
      <c r="F219" s="12"/>
      <c r="G219" s="10"/>
      <c r="H219" s="11"/>
      <c r="I219" s="14"/>
      <c r="J219" s="14"/>
      <c r="K219" s="13"/>
      <c r="L219" s="12"/>
      <c r="M219" s="14"/>
      <c r="N219" s="13"/>
      <c r="O219" s="12"/>
      <c r="P219" s="14"/>
      <c r="R219" s="12"/>
      <c r="S219" s="13"/>
      <c r="T219" s="12"/>
      <c r="U219" s="12"/>
      <c r="V219" s="12"/>
      <c r="W219" s="14"/>
      <c r="X219" s="14"/>
      <c r="Y219" s="14"/>
      <c r="Z219" s="12"/>
      <c r="AA219" s="12"/>
      <c r="AB219" s="12"/>
      <c r="AC219" s="12"/>
      <c r="AD219" s="13"/>
      <c r="AE219" s="12"/>
      <c r="AF219" s="14"/>
      <c r="AG219" s="12"/>
      <c r="AI219" s="12"/>
      <c r="AP219" s="12"/>
      <c r="AQ219" s="12"/>
    </row>
    <row r="220" spans="3:43" ht="12.75">
      <c r="C220" s="25"/>
      <c r="D220" s="25"/>
      <c r="E220" s="12"/>
      <c r="F220" s="12"/>
      <c r="G220" s="10"/>
      <c r="H220" s="11"/>
      <c r="I220" s="14"/>
      <c r="J220" s="14"/>
      <c r="K220" s="13"/>
      <c r="L220" s="12"/>
      <c r="M220" s="14"/>
      <c r="N220" s="13"/>
      <c r="O220" s="12"/>
      <c r="P220" s="14"/>
      <c r="R220" s="12"/>
      <c r="S220" s="13"/>
      <c r="T220" s="12"/>
      <c r="U220" s="12"/>
      <c r="V220" s="12"/>
      <c r="W220" s="14"/>
      <c r="X220" s="14"/>
      <c r="Y220" s="14"/>
      <c r="Z220" s="12"/>
      <c r="AA220" s="12"/>
      <c r="AB220" s="12"/>
      <c r="AC220" s="12"/>
      <c r="AD220" s="13"/>
      <c r="AE220" s="12"/>
      <c r="AF220" s="14"/>
      <c r="AG220" s="12"/>
      <c r="AI220" s="12"/>
      <c r="AP220" s="12"/>
      <c r="AQ220" s="12"/>
    </row>
    <row r="221" spans="3:43" ht="12.75">
      <c r="C221" s="25"/>
      <c r="D221" s="25"/>
      <c r="E221" s="12"/>
      <c r="F221" s="12"/>
      <c r="G221" s="10"/>
      <c r="H221" s="11"/>
      <c r="I221" s="14"/>
      <c r="J221" s="14"/>
      <c r="K221" s="13"/>
      <c r="L221" s="12"/>
      <c r="M221" s="14"/>
      <c r="N221" s="13"/>
      <c r="O221" s="12"/>
      <c r="P221" s="14"/>
      <c r="R221" s="12"/>
      <c r="S221" s="13"/>
      <c r="T221" s="12"/>
      <c r="U221" s="12"/>
      <c r="V221" s="12"/>
      <c r="W221" s="14"/>
      <c r="X221" s="14"/>
      <c r="Y221" s="14"/>
      <c r="Z221" s="12"/>
      <c r="AA221" s="12"/>
      <c r="AB221" s="12"/>
      <c r="AC221" s="12"/>
      <c r="AD221" s="13"/>
      <c r="AE221" s="12"/>
      <c r="AF221" s="14"/>
      <c r="AG221" s="12"/>
      <c r="AI221" s="12"/>
      <c r="AP221" s="12"/>
      <c r="AQ221" s="12"/>
    </row>
    <row r="222" spans="3:43" ht="12.75">
      <c r="C222" s="25"/>
      <c r="D222" s="25"/>
      <c r="E222" s="12"/>
      <c r="F222" s="12"/>
      <c r="G222" s="10"/>
      <c r="H222" s="11"/>
      <c r="I222" s="14"/>
      <c r="J222" s="14"/>
      <c r="K222" s="13"/>
      <c r="L222" s="12"/>
      <c r="M222" s="14"/>
      <c r="N222" s="13"/>
      <c r="O222" s="12"/>
      <c r="P222" s="14"/>
      <c r="R222" s="12"/>
      <c r="S222" s="13"/>
      <c r="T222" s="12"/>
      <c r="U222" s="12"/>
      <c r="V222" s="12"/>
      <c r="W222" s="14"/>
      <c r="X222" s="14"/>
      <c r="Y222" s="14"/>
      <c r="Z222" s="12"/>
      <c r="AA222" s="12"/>
      <c r="AB222" s="12"/>
      <c r="AC222" s="12"/>
      <c r="AD222" s="13"/>
      <c r="AE222" s="12"/>
      <c r="AF222" s="14"/>
      <c r="AG222" s="12"/>
      <c r="AI222" s="12"/>
      <c r="AP222" s="12"/>
      <c r="AQ222" s="12"/>
    </row>
    <row r="223" spans="3:43" ht="12.75">
      <c r="C223" s="25"/>
      <c r="D223" s="25"/>
      <c r="E223" s="12"/>
      <c r="F223" s="12"/>
      <c r="G223" s="10"/>
      <c r="H223" s="11"/>
      <c r="I223" s="14"/>
      <c r="J223" s="14"/>
      <c r="K223" s="13"/>
      <c r="L223" s="12"/>
      <c r="M223" s="14"/>
      <c r="N223" s="13"/>
      <c r="O223" s="12"/>
      <c r="P223" s="14"/>
      <c r="R223" s="12"/>
      <c r="S223" s="13"/>
      <c r="T223" s="12"/>
      <c r="U223" s="12"/>
      <c r="V223" s="12"/>
      <c r="W223" s="14"/>
      <c r="X223" s="14"/>
      <c r="Y223" s="14"/>
      <c r="Z223" s="12"/>
      <c r="AA223" s="12"/>
      <c r="AB223" s="12"/>
      <c r="AC223" s="12"/>
      <c r="AD223" s="13"/>
      <c r="AE223" s="12"/>
      <c r="AF223" s="14"/>
      <c r="AG223" s="12"/>
      <c r="AI223" s="12"/>
      <c r="AP223" s="12"/>
      <c r="AQ223" s="12"/>
    </row>
    <row r="224" spans="3:43" ht="12.75">
      <c r="C224" s="25"/>
      <c r="D224" s="25"/>
      <c r="E224" s="12"/>
      <c r="F224" s="12"/>
      <c r="G224" s="10"/>
      <c r="H224" s="11"/>
      <c r="I224" s="14"/>
      <c r="J224" s="14"/>
      <c r="K224" s="13"/>
      <c r="L224" s="12"/>
      <c r="M224" s="14"/>
      <c r="N224" s="13"/>
      <c r="O224" s="12"/>
      <c r="P224" s="14"/>
      <c r="R224" s="12"/>
      <c r="S224" s="13"/>
      <c r="T224" s="12"/>
      <c r="U224" s="12"/>
      <c r="V224" s="12"/>
      <c r="W224" s="14"/>
      <c r="X224" s="14"/>
      <c r="Y224" s="14"/>
      <c r="Z224" s="12"/>
      <c r="AA224" s="12"/>
      <c r="AB224" s="12"/>
      <c r="AC224" s="12"/>
      <c r="AD224" s="13"/>
      <c r="AE224" s="12"/>
      <c r="AF224" s="14"/>
      <c r="AG224" s="12"/>
      <c r="AI224" s="12"/>
      <c r="AP224" s="12"/>
      <c r="AQ224" s="12"/>
    </row>
    <row r="225" spans="3:43" ht="12.75">
      <c r="C225" s="25"/>
      <c r="D225" s="25"/>
      <c r="E225" s="12"/>
      <c r="F225" s="12"/>
      <c r="G225" s="10"/>
      <c r="H225" s="11"/>
      <c r="I225" s="14"/>
      <c r="J225" s="14"/>
      <c r="K225" s="13"/>
      <c r="L225" s="12"/>
      <c r="M225" s="14"/>
      <c r="N225" s="13"/>
      <c r="O225" s="12"/>
      <c r="P225" s="14"/>
      <c r="R225" s="12"/>
      <c r="S225" s="13"/>
      <c r="T225" s="12"/>
      <c r="U225" s="12"/>
      <c r="V225" s="12"/>
      <c r="W225" s="14"/>
      <c r="X225" s="14"/>
      <c r="Y225" s="14"/>
      <c r="Z225" s="12"/>
      <c r="AA225" s="12"/>
      <c r="AB225" s="12"/>
      <c r="AC225" s="12"/>
      <c r="AD225" s="13"/>
      <c r="AE225" s="12"/>
      <c r="AF225" s="14"/>
      <c r="AG225" s="12"/>
      <c r="AI225" s="12"/>
      <c r="AP225" s="12"/>
      <c r="AQ225" s="12"/>
    </row>
    <row r="226" spans="3:43" ht="12.75">
      <c r="C226" s="25"/>
      <c r="D226" s="25"/>
      <c r="E226" s="12"/>
      <c r="F226" s="12"/>
      <c r="G226" s="10"/>
      <c r="H226" s="11"/>
      <c r="I226" s="14"/>
      <c r="J226" s="14"/>
      <c r="K226" s="13"/>
      <c r="L226" s="12"/>
      <c r="M226" s="14"/>
      <c r="N226" s="13"/>
      <c r="O226" s="12"/>
      <c r="P226" s="14"/>
      <c r="R226" s="12"/>
      <c r="S226" s="13"/>
      <c r="T226" s="12"/>
      <c r="U226" s="12"/>
      <c r="V226" s="12"/>
      <c r="W226" s="14"/>
      <c r="X226" s="14"/>
      <c r="Y226" s="14"/>
      <c r="Z226" s="12"/>
      <c r="AA226" s="12"/>
      <c r="AB226" s="12"/>
      <c r="AC226" s="12"/>
      <c r="AD226" s="13"/>
      <c r="AE226" s="12"/>
      <c r="AF226" s="14"/>
      <c r="AG226" s="12"/>
      <c r="AI226" s="12"/>
      <c r="AP226" s="12"/>
      <c r="AQ226" s="12"/>
    </row>
    <row r="227" spans="3:43" ht="12.75">
      <c r="C227" s="25"/>
      <c r="D227" s="25"/>
      <c r="E227" s="12"/>
      <c r="F227" s="12"/>
      <c r="G227" s="10"/>
      <c r="H227" s="11"/>
      <c r="I227" s="14"/>
      <c r="J227" s="14"/>
      <c r="K227" s="13"/>
      <c r="L227" s="12"/>
      <c r="M227" s="14"/>
      <c r="N227" s="13"/>
      <c r="O227" s="12"/>
      <c r="P227" s="14"/>
      <c r="R227" s="12"/>
      <c r="S227" s="13"/>
      <c r="T227" s="12"/>
      <c r="U227" s="12"/>
      <c r="V227" s="12"/>
      <c r="W227" s="14"/>
      <c r="X227" s="14"/>
      <c r="Y227" s="14"/>
      <c r="Z227" s="12"/>
      <c r="AA227" s="12"/>
      <c r="AB227" s="12"/>
      <c r="AC227" s="12"/>
      <c r="AD227" s="13"/>
      <c r="AE227" s="12"/>
      <c r="AF227" s="14"/>
      <c r="AG227" s="12"/>
      <c r="AI227" s="12"/>
      <c r="AP227" s="12"/>
      <c r="AQ227" s="12"/>
    </row>
    <row r="228" spans="3:43" ht="12.75">
      <c r="C228" s="25"/>
      <c r="D228" s="25"/>
      <c r="E228" s="12"/>
      <c r="F228" s="12"/>
      <c r="G228" s="10"/>
      <c r="H228" s="11"/>
      <c r="I228" s="14"/>
      <c r="J228" s="14"/>
      <c r="K228" s="13"/>
      <c r="L228" s="12"/>
      <c r="M228" s="14"/>
      <c r="N228" s="13"/>
      <c r="O228" s="12"/>
      <c r="P228" s="14"/>
      <c r="R228" s="12"/>
      <c r="S228" s="13"/>
      <c r="T228" s="12"/>
      <c r="U228" s="12"/>
      <c r="V228" s="12"/>
      <c r="W228" s="14"/>
      <c r="X228" s="14"/>
      <c r="Y228" s="14"/>
      <c r="Z228" s="12"/>
      <c r="AA228" s="12"/>
      <c r="AB228" s="12"/>
      <c r="AC228" s="12"/>
      <c r="AD228" s="13"/>
      <c r="AE228" s="12"/>
      <c r="AF228" s="14"/>
      <c r="AG228" s="12"/>
      <c r="AI228" s="12"/>
      <c r="AP228" s="12"/>
      <c r="AQ228" s="12"/>
    </row>
    <row r="229" spans="3:43" ht="12.75">
      <c r="C229" s="25"/>
      <c r="D229" s="25"/>
      <c r="E229" s="12"/>
      <c r="F229" s="12"/>
      <c r="G229" s="10"/>
      <c r="H229" s="11"/>
      <c r="I229" s="14"/>
      <c r="J229" s="14"/>
      <c r="K229" s="13"/>
      <c r="L229" s="12"/>
      <c r="M229" s="14"/>
      <c r="N229" s="13"/>
      <c r="O229" s="12"/>
      <c r="P229" s="14"/>
      <c r="R229" s="12"/>
      <c r="S229" s="13"/>
      <c r="T229" s="12"/>
      <c r="U229" s="12"/>
      <c r="V229" s="12"/>
      <c r="W229" s="14"/>
      <c r="X229" s="14"/>
      <c r="Y229" s="14"/>
      <c r="Z229" s="12"/>
      <c r="AA229" s="12"/>
      <c r="AB229" s="12"/>
      <c r="AC229" s="12"/>
      <c r="AD229" s="13"/>
      <c r="AE229" s="12"/>
      <c r="AF229" s="14"/>
      <c r="AG229" s="12"/>
      <c r="AI229" s="12"/>
      <c r="AP229" s="12"/>
      <c r="AQ229" s="12"/>
    </row>
    <row r="230" spans="3:43" ht="12.75">
      <c r="C230" s="25"/>
      <c r="D230" s="25"/>
      <c r="E230" s="12"/>
      <c r="F230" s="12"/>
      <c r="G230" s="10"/>
      <c r="H230" s="11"/>
      <c r="I230" s="14"/>
      <c r="J230" s="14"/>
      <c r="K230" s="13"/>
      <c r="L230" s="12"/>
      <c r="M230" s="14"/>
      <c r="N230" s="13"/>
      <c r="O230" s="12"/>
      <c r="P230" s="14"/>
      <c r="R230" s="12"/>
      <c r="S230" s="13"/>
      <c r="T230" s="12"/>
      <c r="U230" s="12"/>
      <c r="V230" s="12"/>
      <c r="W230" s="14"/>
      <c r="X230" s="14"/>
      <c r="Y230" s="14"/>
      <c r="Z230" s="12"/>
      <c r="AA230" s="12"/>
      <c r="AB230" s="12"/>
      <c r="AC230" s="12"/>
      <c r="AD230" s="13"/>
      <c r="AE230" s="12"/>
      <c r="AF230" s="14"/>
      <c r="AG230" s="12"/>
      <c r="AI230" s="12"/>
      <c r="AP230" s="12"/>
      <c r="AQ230" s="12"/>
    </row>
    <row r="231" spans="3:43" ht="12.75">
      <c r="C231" s="25"/>
      <c r="D231" s="25"/>
      <c r="E231" s="12"/>
      <c r="F231" s="12"/>
      <c r="G231" s="10"/>
      <c r="H231" s="11"/>
      <c r="I231" s="14"/>
      <c r="J231" s="14"/>
      <c r="K231" s="13"/>
      <c r="L231" s="12"/>
      <c r="M231" s="14"/>
      <c r="N231" s="13"/>
      <c r="O231" s="12"/>
      <c r="P231" s="14"/>
      <c r="R231" s="12"/>
      <c r="S231" s="13"/>
      <c r="T231" s="12"/>
      <c r="U231" s="12"/>
      <c r="V231" s="12"/>
      <c r="W231" s="14"/>
      <c r="X231" s="14"/>
      <c r="Y231" s="14"/>
      <c r="Z231" s="12"/>
      <c r="AA231" s="12"/>
      <c r="AB231" s="12"/>
      <c r="AC231" s="12"/>
      <c r="AD231" s="13"/>
      <c r="AE231" s="12"/>
      <c r="AF231" s="14"/>
      <c r="AG231" s="12"/>
      <c r="AI231" s="12"/>
      <c r="AP231" s="12"/>
      <c r="AQ231" s="12"/>
    </row>
    <row r="232" spans="3:43" ht="12.75">
      <c r="C232" s="25"/>
      <c r="D232" s="25"/>
      <c r="E232" s="12"/>
      <c r="F232" s="12"/>
      <c r="G232" s="10"/>
      <c r="H232" s="11"/>
      <c r="I232" s="14"/>
      <c r="J232" s="14"/>
      <c r="K232" s="13"/>
      <c r="L232" s="12"/>
      <c r="M232" s="14"/>
      <c r="N232" s="13"/>
      <c r="O232" s="12"/>
      <c r="P232" s="14"/>
      <c r="R232" s="12"/>
      <c r="S232" s="13"/>
      <c r="T232" s="12"/>
      <c r="U232" s="12"/>
      <c r="V232" s="12"/>
      <c r="W232" s="14"/>
      <c r="X232" s="14"/>
      <c r="Y232" s="14"/>
      <c r="Z232" s="12"/>
      <c r="AA232" s="12"/>
      <c r="AB232" s="12"/>
      <c r="AC232" s="12"/>
      <c r="AD232" s="13"/>
      <c r="AE232" s="12"/>
      <c r="AF232" s="14"/>
      <c r="AG232" s="12"/>
      <c r="AI232" s="12"/>
      <c r="AP232" s="12"/>
      <c r="AQ232" s="12"/>
    </row>
    <row r="233" spans="3:43" ht="12.75">
      <c r="C233" s="25"/>
      <c r="D233" s="25"/>
      <c r="E233" s="12"/>
      <c r="F233" s="12"/>
      <c r="G233" s="10"/>
      <c r="H233" s="11"/>
      <c r="I233" s="14"/>
      <c r="J233" s="14"/>
      <c r="K233" s="13"/>
      <c r="L233" s="12"/>
      <c r="M233" s="14"/>
      <c r="N233" s="13"/>
      <c r="O233" s="12"/>
      <c r="P233" s="14"/>
      <c r="R233" s="12"/>
      <c r="S233" s="13"/>
      <c r="T233" s="12"/>
      <c r="U233" s="12"/>
      <c r="V233" s="12"/>
      <c r="W233" s="14"/>
      <c r="X233" s="14"/>
      <c r="Y233" s="14"/>
      <c r="Z233" s="12"/>
      <c r="AA233" s="12"/>
      <c r="AB233" s="12"/>
      <c r="AC233" s="12"/>
      <c r="AD233" s="13"/>
      <c r="AE233" s="12"/>
      <c r="AF233" s="14"/>
      <c r="AG233" s="12"/>
      <c r="AI233" s="12"/>
      <c r="AP233" s="12"/>
      <c r="AQ233" s="12"/>
    </row>
    <row r="234" spans="3:43" ht="12.75">
      <c r="C234" s="25"/>
      <c r="D234" s="25"/>
      <c r="E234" s="12"/>
      <c r="F234" s="12"/>
      <c r="G234" s="10"/>
      <c r="H234" s="11"/>
      <c r="I234" s="14"/>
      <c r="J234" s="14"/>
      <c r="K234" s="13"/>
      <c r="L234" s="12"/>
      <c r="M234" s="14"/>
      <c r="N234" s="13"/>
      <c r="O234" s="12"/>
      <c r="P234" s="14"/>
      <c r="R234" s="12"/>
      <c r="S234" s="13"/>
      <c r="T234" s="12"/>
      <c r="U234" s="12"/>
      <c r="V234" s="12"/>
      <c r="W234" s="14"/>
      <c r="X234" s="14"/>
      <c r="Y234" s="14"/>
      <c r="Z234" s="12"/>
      <c r="AA234" s="12"/>
      <c r="AB234" s="12"/>
      <c r="AC234" s="12"/>
      <c r="AD234" s="13"/>
      <c r="AE234" s="12"/>
      <c r="AF234" s="14"/>
      <c r="AG234" s="12"/>
      <c r="AI234" s="12"/>
      <c r="AP234" s="12"/>
      <c r="AQ234" s="12"/>
    </row>
    <row r="235" spans="3:43" ht="12.75">
      <c r="C235" s="25"/>
      <c r="D235" s="25"/>
      <c r="E235" s="12"/>
      <c r="F235" s="12"/>
      <c r="G235" s="10"/>
      <c r="H235" s="11"/>
      <c r="I235" s="14"/>
      <c r="J235" s="14"/>
      <c r="K235" s="13"/>
      <c r="L235" s="12"/>
      <c r="M235" s="14"/>
      <c r="N235" s="13"/>
      <c r="O235" s="12"/>
      <c r="P235" s="14"/>
      <c r="R235" s="12"/>
      <c r="S235" s="13"/>
      <c r="T235" s="12"/>
      <c r="U235" s="12"/>
      <c r="V235" s="12"/>
      <c r="W235" s="14"/>
      <c r="X235" s="14"/>
      <c r="Y235" s="14"/>
      <c r="Z235" s="12"/>
      <c r="AA235" s="12"/>
      <c r="AB235" s="12"/>
      <c r="AC235" s="12"/>
      <c r="AD235" s="13"/>
      <c r="AE235" s="12"/>
      <c r="AF235" s="14"/>
      <c r="AG235" s="12"/>
      <c r="AI235" s="12"/>
      <c r="AP235" s="12"/>
      <c r="AQ235" s="12"/>
    </row>
    <row r="236" spans="3:43" ht="12.75">
      <c r="C236" s="25"/>
      <c r="D236" s="25"/>
      <c r="E236" s="12"/>
      <c r="F236" s="12"/>
      <c r="G236" s="10"/>
      <c r="H236" s="11"/>
      <c r="I236" s="14"/>
      <c r="J236" s="14"/>
      <c r="K236" s="13"/>
      <c r="L236" s="12"/>
      <c r="M236" s="14"/>
      <c r="N236" s="13"/>
      <c r="O236" s="12"/>
      <c r="P236" s="14"/>
      <c r="R236" s="12"/>
      <c r="S236" s="13"/>
      <c r="T236" s="12"/>
      <c r="U236" s="12"/>
      <c r="V236" s="12"/>
      <c r="W236" s="14"/>
      <c r="X236" s="14"/>
      <c r="Y236" s="14"/>
      <c r="Z236" s="12"/>
      <c r="AA236" s="12"/>
      <c r="AB236" s="12"/>
      <c r="AC236" s="12"/>
      <c r="AD236" s="13"/>
      <c r="AE236" s="12"/>
      <c r="AF236" s="14"/>
      <c r="AG236" s="12"/>
      <c r="AI236" s="12"/>
      <c r="AP236" s="12"/>
      <c r="AQ236" s="12"/>
    </row>
    <row r="237" spans="3:43" ht="12.75">
      <c r="C237" s="25"/>
      <c r="D237" s="25"/>
      <c r="E237" s="12"/>
      <c r="F237" s="12"/>
      <c r="G237" s="10"/>
      <c r="H237" s="11"/>
      <c r="I237" s="14"/>
      <c r="J237" s="14"/>
      <c r="K237" s="13"/>
      <c r="L237" s="12"/>
      <c r="M237" s="14"/>
      <c r="N237" s="13"/>
      <c r="O237" s="12"/>
      <c r="P237" s="14"/>
      <c r="R237" s="12"/>
      <c r="S237" s="13"/>
      <c r="T237" s="12"/>
      <c r="U237" s="12"/>
      <c r="V237" s="12"/>
      <c r="W237" s="14"/>
      <c r="X237" s="14"/>
      <c r="Y237" s="14"/>
      <c r="Z237" s="12"/>
      <c r="AA237" s="12"/>
      <c r="AB237" s="12"/>
      <c r="AC237" s="12"/>
      <c r="AD237" s="13"/>
      <c r="AE237" s="12"/>
      <c r="AF237" s="14"/>
      <c r="AG237" s="12"/>
      <c r="AI237" s="12"/>
      <c r="AP237" s="12"/>
      <c r="AQ237" s="12"/>
    </row>
    <row r="238" spans="3:43" ht="12.75">
      <c r="C238" s="25"/>
      <c r="D238" s="25"/>
      <c r="E238" s="12"/>
      <c r="F238" s="12"/>
      <c r="G238" s="10"/>
      <c r="H238" s="11"/>
      <c r="I238" s="14"/>
      <c r="J238" s="14"/>
      <c r="K238" s="13"/>
      <c r="L238" s="12"/>
      <c r="M238" s="14"/>
      <c r="N238" s="13"/>
      <c r="O238" s="12"/>
      <c r="P238" s="14"/>
      <c r="R238" s="12"/>
      <c r="S238" s="13"/>
      <c r="T238" s="12"/>
      <c r="U238" s="12"/>
      <c r="V238" s="12"/>
      <c r="W238" s="14"/>
      <c r="X238" s="14"/>
      <c r="Y238" s="14"/>
      <c r="Z238" s="12"/>
      <c r="AA238" s="12"/>
      <c r="AB238" s="12"/>
      <c r="AC238" s="12"/>
      <c r="AD238" s="13"/>
      <c r="AE238" s="12"/>
      <c r="AF238" s="14"/>
      <c r="AG238" s="12"/>
      <c r="AI238" s="12"/>
      <c r="AP238" s="12"/>
      <c r="AQ238" s="12"/>
    </row>
    <row r="239" spans="3:43" ht="12.75">
      <c r="C239" s="25"/>
      <c r="D239" s="25"/>
      <c r="E239" s="12"/>
      <c r="F239" s="12"/>
      <c r="G239" s="10"/>
      <c r="H239" s="11"/>
      <c r="I239" s="14"/>
      <c r="J239" s="14"/>
      <c r="K239" s="13"/>
      <c r="L239" s="12"/>
      <c r="M239" s="14"/>
      <c r="N239" s="13"/>
      <c r="O239" s="12"/>
      <c r="P239" s="14"/>
      <c r="R239" s="12"/>
      <c r="S239" s="13"/>
      <c r="T239" s="12"/>
      <c r="U239" s="12"/>
      <c r="V239" s="12"/>
      <c r="W239" s="14"/>
      <c r="X239" s="14"/>
      <c r="Y239" s="14"/>
      <c r="Z239" s="12"/>
      <c r="AA239" s="12"/>
      <c r="AB239" s="12"/>
      <c r="AC239" s="12"/>
      <c r="AD239" s="13"/>
      <c r="AE239" s="12"/>
      <c r="AF239" s="14"/>
      <c r="AG239" s="12"/>
      <c r="AI239" s="12"/>
      <c r="AP239" s="12"/>
      <c r="AQ239" s="12"/>
    </row>
    <row r="240" spans="3:43" ht="12.75">
      <c r="C240" s="25"/>
      <c r="D240" s="25"/>
      <c r="E240" s="12"/>
      <c r="F240" s="12"/>
      <c r="G240" s="10"/>
      <c r="H240" s="11"/>
      <c r="I240" s="14"/>
      <c r="J240" s="14"/>
      <c r="K240" s="13"/>
      <c r="L240" s="12"/>
      <c r="M240" s="14"/>
      <c r="N240" s="13"/>
      <c r="O240" s="12"/>
      <c r="P240" s="14"/>
      <c r="R240" s="12"/>
      <c r="S240" s="13"/>
      <c r="T240" s="12"/>
      <c r="U240" s="12"/>
      <c r="V240" s="12"/>
      <c r="W240" s="14"/>
      <c r="X240" s="14"/>
      <c r="Y240" s="14"/>
      <c r="Z240" s="12"/>
      <c r="AA240" s="12"/>
      <c r="AB240" s="12"/>
      <c r="AC240" s="12"/>
      <c r="AD240" s="13"/>
      <c r="AE240" s="12"/>
      <c r="AF240" s="14"/>
      <c r="AG240" s="12"/>
      <c r="AI240" s="12"/>
      <c r="AP240" s="12"/>
      <c r="AQ240" s="12"/>
    </row>
    <row r="241" spans="3:43" ht="12.75">
      <c r="C241" s="25"/>
      <c r="D241" s="25"/>
      <c r="E241" s="12"/>
      <c r="F241" s="12"/>
      <c r="G241" s="10"/>
      <c r="H241" s="11"/>
      <c r="I241" s="14"/>
      <c r="J241" s="14"/>
      <c r="K241" s="13"/>
      <c r="L241" s="12"/>
      <c r="M241" s="14"/>
      <c r="N241" s="13"/>
      <c r="O241" s="12"/>
      <c r="P241" s="14"/>
      <c r="R241" s="12"/>
      <c r="S241" s="13"/>
      <c r="T241" s="12"/>
      <c r="U241" s="12"/>
      <c r="V241" s="12"/>
      <c r="W241" s="14"/>
      <c r="X241" s="14"/>
      <c r="Y241" s="14"/>
      <c r="Z241" s="12"/>
      <c r="AA241" s="12"/>
      <c r="AB241" s="12"/>
      <c r="AC241" s="12"/>
      <c r="AD241" s="13"/>
      <c r="AE241" s="12"/>
      <c r="AF241" s="14"/>
      <c r="AG241" s="12"/>
      <c r="AI241" s="12"/>
      <c r="AP241" s="12"/>
      <c r="AQ241" s="12"/>
    </row>
    <row r="242" spans="3:43" ht="12.75">
      <c r="C242" s="25"/>
      <c r="D242" s="25"/>
      <c r="E242" s="12"/>
      <c r="F242" s="12"/>
      <c r="G242" s="10"/>
      <c r="H242" s="11"/>
      <c r="I242" s="14"/>
      <c r="J242" s="14"/>
      <c r="K242" s="13"/>
      <c r="L242" s="12"/>
      <c r="M242" s="14"/>
      <c r="N242" s="13"/>
      <c r="O242" s="12"/>
      <c r="P242" s="14"/>
      <c r="R242" s="12"/>
      <c r="S242" s="13"/>
      <c r="T242" s="12"/>
      <c r="U242" s="12"/>
      <c r="V242" s="12"/>
      <c r="W242" s="14"/>
      <c r="X242" s="14"/>
      <c r="Y242" s="14"/>
      <c r="Z242" s="12"/>
      <c r="AA242" s="12"/>
      <c r="AB242" s="12"/>
      <c r="AC242" s="12"/>
      <c r="AD242" s="13"/>
      <c r="AE242" s="12"/>
      <c r="AF242" s="14"/>
      <c r="AG242" s="12"/>
      <c r="AI242" s="12"/>
      <c r="AP242" s="12"/>
      <c r="AQ242" s="12"/>
    </row>
    <row r="243" spans="3:43" ht="12.75">
      <c r="C243" s="25"/>
      <c r="D243" s="25"/>
      <c r="E243" s="12"/>
      <c r="F243" s="12"/>
      <c r="G243" s="10"/>
      <c r="H243" s="11"/>
      <c r="I243" s="14"/>
      <c r="J243" s="14"/>
      <c r="K243" s="13"/>
      <c r="L243" s="12"/>
      <c r="M243" s="14"/>
      <c r="N243" s="13"/>
      <c r="O243" s="12"/>
      <c r="P243" s="14"/>
      <c r="R243" s="12"/>
      <c r="S243" s="13"/>
      <c r="T243" s="12"/>
      <c r="U243" s="12"/>
      <c r="V243" s="12"/>
      <c r="W243" s="14"/>
      <c r="X243" s="14"/>
      <c r="Y243" s="14"/>
      <c r="Z243" s="12"/>
      <c r="AA243" s="12"/>
      <c r="AB243" s="12"/>
      <c r="AC243" s="12"/>
      <c r="AD243" s="13"/>
      <c r="AE243" s="12"/>
      <c r="AF243" s="14"/>
      <c r="AG243" s="12"/>
      <c r="AI243" s="12"/>
      <c r="AP243" s="12"/>
      <c r="AQ243" s="12"/>
    </row>
    <row r="244" spans="3:43" ht="12.75">
      <c r="C244" s="25"/>
      <c r="D244" s="25"/>
      <c r="E244" s="12"/>
      <c r="F244" s="12"/>
      <c r="G244" s="10"/>
      <c r="H244" s="11"/>
      <c r="I244" s="14"/>
      <c r="J244" s="14"/>
      <c r="K244" s="13"/>
      <c r="L244" s="12"/>
      <c r="M244" s="14"/>
      <c r="N244" s="13"/>
      <c r="O244" s="12"/>
      <c r="P244" s="14"/>
      <c r="R244" s="12"/>
      <c r="S244" s="13"/>
      <c r="T244" s="12"/>
      <c r="U244" s="12"/>
      <c r="V244" s="12"/>
      <c r="W244" s="14"/>
      <c r="X244" s="14"/>
      <c r="Y244" s="14"/>
      <c r="Z244" s="12"/>
      <c r="AA244" s="12"/>
      <c r="AB244" s="12"/>
      <c r="AC244" s="12"/>
      <c r="AD244" s="13"/>
      <c r="AE244" s="12"/>
      <c r="AF244" s="14"/>
      <c r="AG244" s="12"/>
      <c r="AI244" s="12"/>
      <c r="AP244" s="12"/>
      <c r="AQ244" s="12"/>
    </row>
    <row r="245" spans="3:43" ht="12.75">
      <c r="C245" s="25"/>
      <c r="D245" s="25"/>
      <c r="E245" s="12"/>
      <c r="F245" s="12"/>
      <c r="G245" s="10"/>
      <c r="H245" s="11"/>
      <c r="I245" s="14"/>
      <c r="J245" s="14"/>
      <c r="K245" s="13"/>
      <c r="L245" s="12"/>
      <c r="M245" s="14"/>
      <c r="N245" s="13"/>
      <c r="O245" s="12"/>
      <c r="P245" s="14"/>
      <c r="R245" s="12"/>
      <c r="S245" s="13"/>
      <c r="T245" s="12"/>
      <c r="U245" s="12"/>
      <c r="V245" s="12"/>
      <c r="W245" s="14"/>
      <c r="X245" s="14"/>
      <c r="Y245" s="14"/>
      <c r="Z245" s="12"/>
      <c r="AA245" s="12"/>
      <c r="AB245" s="12"/>
      <c r="AC245" s="12"/>
      <c r="AD245" s="13"/>
      <c r="AE245" s="12"/>
      <c r="AF245" s="14"/>
      <c r="AG245" s="12"/>
      <c r="AI245" s="12"/>
      <c r="AP245" s="12"/>
      <c r="AQ245" s="12"/>
    </row>
    <row r="246" spans="3:43" ht="12.75">
      <c r="C246" s="25"/>
      <c r="D246" s="25"/>
      <c r="E246" s="12"/>
      <c r="F246" s="12"/>
      <c r="G246" s="10"/>
      <c r="H246" s="11"/>
      <c r="I246" s="14"/>
      <c r="J246" s="14"/>
      <c r="K246" s="13"/>
      <c r="L246" s="12"/>
      <c r="M246" s="14"/>
      <c r="N246" s="13"/>
      <c r="O246" s="12"/>
      <c r="P246" s="14"/>
      <c r="R246" s="12"/>
      <c r="S246" s="13"/>
      <c r="T246" s="12"/>
      <c r="U246" s="12"/>
      <c r="V246" s="12"/>
      <c r="W246" s="14"/>
      <c r="X246" s="14"/>
      <c r="Y246" s="14"/>
      <c r="Z246" s="12"/>
      <c r="AA246" s="12"/>
      <c r="AB246" s="12"/>
      <c r="AC246" s="12"/>
      <c r="AD246" s="13"/>
      <c r="AE246" s="12"/>
      <c r="AF246" s="14"/>
      <c r="AG246" s="12"/>
      <c r="AI246" s="12"/>
      <c r="AP246" s="12"/>
      <c r="AQ246" s="12"/>
    </row>
    <row r="247" spans="3:43" ht="12.75">
      <c r="C247" s="25"/>
      <c r="D247" s="25"/>
      <c r="E247" s="12"/>
      <c r="F247" s="12"/>
      <c r="G247" s="10"/>
      <c r="H247" s="11"/>
      <c r="I247" s="14"/>
      <c r="J247" s="14"/>
      <c r="K247" s="13"/>
      <c r="L247" s="12"/>
      <c r="M247" s="14"/>
      <c r="N247" s="13"/>
      <c r="O247" s="12"/>
      <c r="P247" s="14"/>
      <c r="R247" s="12"/>
      <c r="S247" s="13"/>
      <c r="T247" s="12"/>
      <c r="U247" s="12"/>
      <c r="V247" s="12"/>
      <c r="W247" s="14"/>
      <c r="X247" s="14"/>
      <c r="Y247" s="14"/>
      <c r="Z247" s="12"/>
      <c r="AA247" s="12"/>
      <c r="AB247" s="12"/>
      <c r="AC247" s="12"/>
      <c r="AD247" s="13"/>
      <c r="AE247" s="12"/>
      <c r="AF247" s="14"/>
      <c r="AG247" s="12"/>
      <c r="AI247" s="12"/>
      <c r="AP247" s="12"/>
      <c r="AQ247" s="12"/>
    </row>
    <row r="248" spans="3:43" ht="12.75">
      <c r="C248" s="25"/>
      <c r="D248" s="25"/>
      <c r="E248" s="12"/>
      <c r="F248" s="12"/>
      <c r="G248" s="10"/>
      <c r="H248" s="11"/>
      <c r="I248" s="14"/>
      <c r="J248" s="14"/>
      <c r="K248" s="13"/>
      <c r="L248" s="12"/>
      <c r="M248" s="14"/>
      <c r="N248" s="13"/>
      <c r="O248" s="12"/>
      <c r="P248" s="14"/>
      <c r="R248" s="12"/>
      <c r="S248" s="13"/>
      <c r="T248" s="12"/>
      <c r="U248" s="12"/>
      <c r="V248" s="12"/>
      <c r="W248" s="14"/>
      <c r="X248" s="14"/>
      <c r="Y248" s="14"/>
      <c r="Z248" s="12"/>
      <c r="AA248" s="12"/>
      <c r="AB248" s="12"/>
      <c r="AC248" s="12"/>
      <c r="AD248" s="13"/>
      <c r="AE248" s="12"/>
      <c r="AF248" s="14"/>
      <c r="AG248" s="12"/>
      <c r="AI248" s="12"/>
      <c r="AP248" s="12"/>
      <c r="AQ248" s="12"/>
    </row>
    <row r="249" spans="3:43" ht="12.75">
      <c r="C249" s="25"/>
      <c r="D249" s="25"/>
      <c r="E249" s="12"/>
      <c r="F249" s="12"/>
      <c r="G249" s="10"/>
      <c r="H249" s="11"/>
      <c r="I249" s="14"/>
      <c r="J249" s="14"/>
      <c r="K249" s="13"/>
      <c r="L249" s="12"/>
      <c r="M249" s="14"/>
      <c r="N249" s="13"/>
      <c r="O249" s="12"/>
      <c r="P249" s="14"/>
      <c r="R249" s="12"/>
      <c r="S249" s="13"/>
      <c r="T249" s="12"/>
      <c r="U249" s="12"/>
      <c r="V249" s="12"/>
      <c r="W249" s="14"/>
      <c r="X249" s="14"/>
      <c r="Y249" s="14"/>
      <c r="Z249" s="12"/>
      <c r="AA249" s="12"/>
      <c r="AB249" s="12"/>
      <c r="AC249" s="12"/>
      <c r="AD249" s="13"/>
      <c r="AE249" s="12"/>
      <c r="AF249" s="14"/>
      <c r="AG249" s="12"/>
      <c r="AI249" s="12"/>
      <c r="AP249" s="12"/>
      <c r="AQ249" s="12"/>
    </row>
    <row r="250" spans="3:43" ht="12.75">
      <c r="C250" s="25"/>
      <c r="D250" s="25"/>
      <c r="E250" s="12"/>
      <c r="F250" s="12"/>
      <c r="G250" s="10"/>
      <c r="H250" s="11"/>
      <c r="I250" s="14"/>
      <c r="J250" s="14"/>
      <c r="K250" s="13"/>
      <c r="L250" s="12"/>
      <c r="M250" s="14"/>
      <c r="N250" s="13"/>
      <c r="O250" s="12"/>
      <c r="P250" s="14"/>
      <c r="R250" s="12"/>
      <c r="S250" s="13"/>
      <c r="T250" s="12"/>
      <c r="U250" s="12"/>
      <c r="V250" s="12"/>
      <c r="W250" s="14"/>
      <c r="X250" s="14"/>
      <c r="Y250" s="14"/>
      <c r="Z250" s="12"/>
      <c r="AA250" s="12"/>
      <c r="AB250" s="12"/>
      <c r="AC250" s="12"/>
      <c r="AD250" s="13"/>
      <c r="AE250" s="12"/>
      <c r="AF250" s="14"/>
      <c r="AG250" s="12"/>
      <c r="AI250" s="12"/>
      <c r="AP250" s="12"/>
      <c r="AQ250" s="12"/>
    </row>
    <row r="251" spans="3:43" ht="12.75">
      <c r="C251" s="25"/>
      <c r="D251" s="25"/>
      <c r="E251" s="12"/>
      <c r="F251" s="12"/>
      <c r="G251" s="10"/>
      <c r="H251" s="11"/>
      <c r="I251" s="14"/>
      <c r="J251" s="14"/>
      <c r="K251" s="13"/>
      <c r="L251" s="12"/>
      <c r="M251" s="14"/>
      <c r="N251" s="13"/>
      <c r="O251" s="12"/>
      <c r="P251" s="14"/>
      <c r="R251" s="12"/>
      <c r="S251" s="13"/>
      <c r="T251" s="12"/>
      <c r="U251" s="12"/>
      <c r="V251" s="12"/>
      <c r="W251" s="14"/>
      <c r="X251" s="14"/>
      <c r="Y251" s="14"/>
      <c r="Z251" s="12"/>
      <c r="AA251" s="12"/>
      <c r="AB251" s="12"/>
      <c r="AC251" s="12"/>
      <c r="AD251" s="13"/>
      <c r="AE251" s="12"/>
      <c r="AF251" s="14"/>
      <c r="AG251" s="12"/>
      <c r="AI251" s="12"/>
      <c r="AP251" s="12"/>
      <c r="AQ251" s="12"/>
    </row>
    <row r="252" spans="3:43" ht="12.75">
      <c r="C252" s="25"/>
      <c r="D252" s="25"/>
      <c r="E252" s="12"/>
      <c r="F252" s="12"/>
      <c r="G252" s="10"/>
      <c r="H252" s="11"/>
      <c r="I252" s="14"/>
      <c r="J252" s="14"/>
      <c r="K252" s="13"/>
      <c r="L252" s="12"/>
      <c r="M252" s="14"/>
      <c r="N252" s="13"/>
      <c r="O252" s="12"/>
      <c r="P252" s="14"/>
      <c r="R252" s="12"/>
      <c r="S252" s="13"/>
      <c r="T252" s="12"/>
      <c r="U252" s="12"/>
      <c r="V252" s="12"/>
      <c r="W252" s="14"/>
      <c r="X252" s="14"/>
      <c r="Y252" s="14"/>
      <c r="Z252" s="12"/>
      <c r="AA252" s="12"/>
      <c r="AB252" s="12"/>
      <c r="AC252" s="12"/>
      <c r="AD252" s="13"/>
      <c r="AE252" s="12"/>
      <c r="AF252" s="14"/>
      <c r="AG252" s="12"/>
      <c r="AI252" s="12"/>
      <c r="AP252" s="12"/>
      <c r="AQ252" s="12"/>
    </row>
    <row r="253" spans="3:43" ht="12.75">
      <c r="C253" s="25"/>
      <c r="D253" s="25"/>
      <c r="E253" s="12"/>
      <c r="F253" s="12"/>
      <c r="G253" s="10"/>
      <c r="H253" s="11"/>
      <c r="I253" s="14"/>
      <c r="J253" s="14"/>
      <c r="K253" s="13"/>
      <c r="L253" s="12"/>
      <c r="M253" s="14"/>
      <c r="N253" s="13"/>
      <c r="O253" s="12"/>
      <c r="P253" s="14"/>
      <c r="R253" s="12"/>
      <c r="S253" s="13"/>
      <c r="T253" s="12"/>
      <c r="U253" s="12"/>
      <c r="V253" s="12"/>
      <c r="W253" s="14"/>
      <c r="X253" s="14"/>
      <c r="Y253" s="14"/>
      <c r="Z253" s="12"/>
      <c r="AA253" s="12"/>
      <c r="AB253" s="12"/>
      <c r="AC253" s="12"/>
      <c r="AD253" s="13"/>
      <c r="AE253" s="12"/>
      <c r="AF253" s="14"/>
      <c r="AG253" s="12"/>
      <c r="AI253" s="12"/>
      <c r="AP253" s="12"/>
      <c r="AQ253" s="12"/>
    </row>
    <row r="254" spans="3:43" ht="12.75">
      <c r="C254" s="25"/>
      <c r="D254" s="25"/>
      <c r="E254" s="12"/>
      <c r="F254" s="12"/>
      <c r="G254" s="10"/>
      <c r="H254" s="11"/>
      <c r="I254" s="14"/>
      <c r="J254" s="14"/>
      <c r="K254" s="13"/>
      <c r="L254" s="12"/>
      <c r="M254" s="14"/>
      <c r="N254" s="13"/>
      <c r="O254" s="12"/>
      <c r="P254" s="14"/>
      <c r="R254" s="12"/>
      <c r="S254" s="13"/>
      <c r="T254" s="12"/>
      <c r="U254" s="12"/>
      <c r="V254" s="12"/>
      <c r="W254" s="14"/>
      <c r="X254" s="14"/>
      <c r="Y254" s="14"/>
      <c r="Z254" s="12"/>
      <c r="AA254" s="12"/>
      <c r="AB254" s="12"/>
      <c r="AC254" s="12"/>
      <c r="AD254" s="13"/>
      <c r="AE254" s="12"/>
      <c r="AF254" s="14"/>
      <c r="AG254" s="12"/>
      <c r="AI254" s="12"/>
      <c r="AP254" s="12"/>
      <c r="AQ254" s="12"/>
    </row>
    <row r="255" spans="3:43" ht="12.75">
      <c r="C255" s="25"/>
      <c r="D255" s="25"/>
      <c r="E255" s="12"/>
      <c r="F255" s="12"/>
      <c r="G255" s="10"/>
      <c r="H255" s="11"/>
      <c r="I255" s="14"/>
      <c r="J255" s="14"/>
      <c r="K255" s="13"/>
      <c r="L255" s="12"/>
      <c r="M255" s="14"/>
      <c r="N255" s="13"/>
      <c r="O255" s="12"/>
      <c r="P255" s="14"/>
      <c r="R255" s="12"/>
      <c r="S255" s="13"/>
      <c r="T255" s="12"/>
      <c r="U255" s="12"/>
      <c r="V255" s="12"/>
      <c r="W255" s="14"/>
      <c r="X255" s="14"/>
      <c r="Y255" s="14"/>
      <c r="Z255" s="12"/>
      <c r="AA255" s="12"/>
      <c r="AB255" s="12"/>
      <c r="AC255" s="12"/>
      <c r="AD255" s="13"/>
      <c r="AE255" s="12"/>
      <c r="AF255" s="14"/>
      <c r="AG255" s="12"/>
      <c r="AI255" s="12"/>
      <c r="AP255" s="12"/>
      <c r="AQ255" s="12"/>
    </row>
    <row r="256" spans="3:43" ht="12.75">
      <c r="C256" s="25"/>
      <c r="D256" s="25"/>
      <c r="E256" s="12"/>
      <c r="F256" s="12"/>
      <c r="G256" s="10"/>
      <c r="H256" s="11"/>
      <c r="I256" s="14"/>
      <c r="J256" s="14"/>
      <c r="K256" s="13"/>
      <c r="L256" s="12"/>
      <c r="M256" s="14"/>
      <c r="N256" s="13"/>
      <c r="O256" s="12"/>
      <c r="P256" s="14"/>
      <c r="R256" s="12"/>
      <c r="S256" s="13"/>
      <c r="T256" s="12"/>
      <c r="U256" s="12"/>
      <c r="V256" s="12"/>
      <c r="W256" s="14"/>
      <c r="X256" s="14"/>
      <c r="Y256" s="14"/>
      <c r="Z256" s="12"/>
      <c r="AA256" s="12"/>
      <c r="AB256" s="12"/>
      <c r="AC256" s="12"/>
      <c r="AD256" s="13"/>
      <c r="AE256" s="12"/>
      <c r="AF256" s="14"/>
      <c r="AG256" s="12"/>
      <c r="AI256" s="12"/>
      <c r="AP256" s="12"/>
      <c r="AQ256" s="12"/>
    </row>
    <row r="257" spans="3:43" ht="12.75">
      <c r="C257" s="25"/>
      <c r="D257" s="25"/>
      <c r="E257" s="12"/>
      <c r="F257" s="12"/>
      <c r="G257" s="10"/>
      <c r="H257" s="11"/>
      <c r="I257" s="14"/>
      <c r="J257" s="14"/>
      <c r="K257" s="13"/>
      <c r="L257" s="12"/>
      <c r="M257" s="14"/>
      <c r="N257" s="13"/>
      <c r="O257" s="12"/>
      <c r="P257" s="14"/>
      <c r="R257" s="12"/>
      <c r="S257" s="13"/>
      <c r="T257" s="12"/>
      <c r="U257" s="12"/>
      <c r="V257" s="12"/>
      <c r="W257" s="14"/>
      <c r="X257" s="14"/>
      <c r="Y257" s="14"/>
      <c r="Z257" s="12"/>
      <c r="AA257" s="12"/>
      <c r="AB257" s="12"/>
      <c r="AC257" s="12"/>
      <c r="AD257" s="13"/>
      <c r="AE257" s="12"/>
      <c r="AF257" s="14"/>
      <c r="AG257" s="12"/>
      <c r="AI257" s="12"/>
      <c r="AP257" s="12"/>
      <c r="AQ257" s="12"/>
    </row>
    <row r="258" spans="3:43" ht="12.75">
      <c r="C258" s="25"/>
      <c r="D258" s="25"/>
      <c r="E258" s="12"/>
      <c r="F258" s="12"/>
      <c r="G258" s="10"/>
      <c r="H258" s="11"/>
      <c r="I258" s="14"/>
      <c r="J258" s="14"/>
      <c r="K258" s="13"/>
      <c r="L258" s="12"/>
      <c r="M258" s="14"/>
      <c r="N258" s="13"/>
      <c r="O258" s="12"/>
      <c r="P258" s="14"/>
      <c r="R258" s="12"/>
      <c r="S258" s="13"/>
      <c r="T258" s="12"/>
      <c r="U258" s="12"/>
      <c r="V258" s="12"/>
      <c r="W258" s="14"/>
      <c r="X258" s="14"/>
      <c r="Y258" s="14"/>
      <c r="Z258" s="12"/>
      <c r="AA258" s="12"/>
      <c r="AB258" s="12"/>
      <c r="AC258" s="12"/>
      <c r="AD258" s="13"/>
      <c r="AE258" s="12"/>
      <c r="AF258" s="14"/>
      <c r="AG258" s="12"/>
      <c r="AI258" s="12"/>
      <c r="AP258" s="12"/>
      <c r="AQ258" s="12"/>
    </row>
    <row r="259" spans="3:43" ht="12.75">
      <c r="C259" s="25"/>
      <c r="D259" s="25"/>
      <c r="E259" s="12"/>
      <c r="F259" s="12"/>
      <c r="G259" s="10"/>
      <c r="H259" s="11"/>
      <c r="I259" s="14"/>
      <c r="J259" s="14"/>
      <c r="K259" s="13"/>
      <c r="L259" s="12"/>
      <c r="M259" s="14"/>
      <c r="N259" s="13"/>
      <c r="O259" s="12"/>
      <c r="P259" s="14"/>
      <c r="R259" s="12"/>
      <c r="S259" s="13"/>
      <c r="T259" s="12"/>
      <c r="U259" s="12"/>
      <c r="V259" s="12"/>
      <c r="W259" s="14"/>
      <c r="X259" s="14"/>
      <c r="Y259" s="14"/>
      <c r="Z259" s="12"/>
      <c r="AA259" s="12"/>
      <c r="AB259" s="12"/>
      <c r="AC259" s="12"/>
      <c r="AD259" s="13"/>
      <c r="AE259" s="12"/>
      <c r="AF259" s="14"/>
      <c r="AG259" s="12"/>
      <c r="AI259" s="12"/>
      <c r="AP259" s="12"/>
      <c r="AQ259" s="12"/>
    </row>
    <row r="260" spans="3:43" ht="12.75">
      <c r="C260" s="25"/>
      <c r="D260" s="25"/>
      <c r="E260" s="12"/>
      <c r="F260" s="12"/>
      <c r="G260" s="10"/>
      <c r="H260" s="11"/>
      <c r="I260" s="14"/>
      <c r="J260" s="14"/>
      <c r="K260" s="13"/>
      <c r="L260" s="12"/>
      <c r="M260" s="14"/>
      <c r="N260" s="13"/>
      <c r="O260" s="12"/>
      <c r="P260" s="14"/>
      <c r="R260" s="12"/>
      <c r="S260" s="13"/>
      <c r="T260" s="12"/>
      <c r="U260" s="12"/>
      <c r="V260" s="12"/>
      <c r="W260" s="14"/>
      <c r="X260" s="14"/>
      <c r="Y260" s="14"/>
      <c r="Z260" s="12"/>
      <c r="AA260" s="12"/>
      <c r="AB260" s="12"/>
      <c r="AC260" s="12"/>
      <c r="AD260" s="13"/>
      <c r="AE260" s="12"/>
      <c r="AF260" s="14"/>
      <c r="AG260" s="12"/>
      <c r="AI260" s="12"/>
      <c r="AP260" s="12"/>
      <c r="AQ260" s="12"/>
    </row>
    <row r="261" spans="3:43" ht="12.75">
      <c r="C261" s="25"/>
      <c r="D261" s="25"/>
      <c r="E261" s="12"/>
      <c r="F261" s="12"/>
      <c r="G261" s="10"/>
      <c r="H261" s="11"/>
      <c r="I261" s="14"/>
      <c r="J261" s="14"/>
      <c r="K261" s="13"/>
      <c r="L261" s="12"/>
      <c r="M261" s="14"/>
      <c r="N261" s="13"/>
      <c r="O261" s="12"/>
      <c r="P261" s="14"/>
      <c r="R261" s="12"/>
      <c r="S261" s="13"/>
      <c r="T261" s="12"/>
      <c r="U261" s="12"/>
      <c r="V261" s="12"/>
      <c r="W261" s="14"/>
      <c r="X261" s="14"/>
      <c r="Y261" s="14"/>
      <c r="Z261" s="12"/>
      <c r="AA261" s="12"/>
      <c r="AB261" s="12"/>
      <c r="AC261" s="12"/>
      <c r="AD261" s="13"/>
      <c r="AE261" s="12"/>
      <c r="AF261" s="14"/>
      <c r="AG261" s="12"/>
      <c r="AI261" s="12"/>
      <c r="AP261" s="12"/>
      <c r="AQ261" s="12"/>
    </row>
    <row r="262" spans="3:43" ht="12.75">
      <c r="C262" s="25"/>
      <c r="D262" s="25"/>
      <c r="E262" s="12"/>
      <c r="F262" s="12"/>
      <c r="G262" s="10"/>
      <c r="H262" s="11"/>
      <c r="I262" s="14"/>
      <c r="J262" s="14"/>
      <c r="K262" s="13"/>
      <c r="L262" s="12"/>
      <c r="M262" s="14"/>
      <c r="N262" s="13"/>
      <c r="O262" s="12"/>
      <c r="P262" s="14"/>
      <c r="R262" s="12"/>
      <c r="S262" s="13"/>
      <c r="T262" s="12"/>
      <c r="U262" s="12"/>
      <c r="V262" s="12"/>
      <c r="W262" s="14"/>
      <c r="X262" s="14"/>
      <c r="Y262" s="14"/>
      <c r="Z262" s="12"/>
      <c r="AA262" s="12"/>
      <c r="AB262" s="12"/>
      <c r="AC262" s="12"/>
      <c r="AD262" s="13"/>
      <c r="AE262" s="12"/>
      <c r="AF262" s="14"/>
      <c r="AG262" s="12"/>
      <c r="AI262" s="12"/>
      <c r="AP262" s="12"/>
      <c r="AQ262" s="12"/>
    </row>
    <row r="263" spans="3:43" ht="12.75">
      <c r="C263" s="25"/>
      <c r="D263" s="25"/>
      <c r="E263" s="12"/>
      <c r="F263" s="12"/>
      <c r="G263" s="10"/>
      <c r="H263" s="11"/>
      <c r="I263" s="14"/>
      <c r="J263" s="14"/>
      <c r="K263" s="13"/>
      <c r="L263" s="12"/>
      <c r="M263" s="14"/>
      <c r="N263" s="13"/>
      <c r="O263" s="12"/>
      <c r="P263" s="14"/>
      <c r="R263" s="12"/>
      <c r="S263" s="13"/>
      <c r="T263" s="12"/>
      <c r="U263" s="12"/>
      <c r="V263" s="12"/>
      <c r="W263" s="14"/>
      <c r="X263" s="14"/>
      <c r="Y263" s="14"/>
      <c r="Z263" s="12"/>
      <c r="AA263" s="12"/>
      <c r="AB263" s="12"/>
      <c r="AC263" s="12"/>
      <c r="AD263" s="13"/>
      <c r="AE263" s="12"/>
      <c r="AF263" s="14"/>
      <c r="AG263" s="12"/>
      <c r="AI263" s="12"/>
      <c r="AP263" s="12"/>
      <c r="AQ263" s="12"/>
    </row>
    <row r="264" spans="3:43" ht="12.75">
      <c r="C264" s="25"/>
      <c r="D264" s="25"/>
      <c r="E264" s="12"/>
      <c r="F264" s="12"/>
      <c r="G264" s="10"/>
      <c r="H264" s="11"/>
      <c r="I264" s="14"/>
      <c r="J264" s="14"/>
      <c r="K264" s="13"/>
      <c r="L264" s="12"/>
      <c r="M264" s="14"/>
      <c r="N264" s="13"/>
      <c r="O264" s="12"/>
      <c r="P264" s="14"/>
      <c r="R264" s="12"/>
      <c r="S264" s="13"/>
      <c r="T264" s="12"/>
      <c r="U264" s="12"/>
      <c r="V264" s="12"/>
      <c r="W264" s="14"/>
      <c r="X264" s="14"/>
      <c r="Y264" s="14"/>
      <c r="Z264" s="12"/>
      <c r="AA264" s="12"/>
      <c r="AB264" s="12"/>
      <c r="AC264" s="12"/>
      <c r="AD264" s="13"/>
      <c r="AE264" s="12"/>
      <c r="AF264" s="14"/>
      <c r="AG264" s="12"/>
      <c r="AI264" s="12"/>
      <c r="AP264" s="12"/>
      <c r="AQ264" s="12"/>
    </row>
    <row r="265" spans="3:43" ht="12.75">
      <c r="C265" s="25"/>
      <c r="D265" s="25"/>
      <c r="E265" s="12"/>
      <c r="F265" s="12"/>
      <c r="G265" s="10"/>
      <c r="H265" s="11"/>
      <c r="I265" s="14"/>
      <c r="J265" s="14"/>
      <c r="K265" s="13"/>
      <c r="L265" s="12"/>
      <c r="M265" s="14"/>
      <c r="N265" s="13"/>
      <c r="O265" s="12"/>
      <c r="P265" s="14"/>
      <c r="R265" s="12"/>
      <c r="S265" s="13"/>
      <c r="T265" s="12"/>
      <c r="U265" s="12"/>
      <c r="V265" s="12"/>
      <c r="W265" s="14"/>
      <c r="X265" s="14"/>
      <c r="Y265" s="14"/>
      <c r="Z265" s="12"/>
      <c r="AA265" s="12"/>
      <c r="AB265" s="12"/>
      <c r="AC265" s="12"/>
      <c r="AD265" s="13"/>
      <c r="AE265" s="12"/>
      <c r="AF265" s="14"/>
      <c r="AG265" s="12"/>
      <c r="AI265" s="12"/>
      <c r="AP265" s="12"/>
      <c r="AQ265" s="12"/>
    </row>
    <row r="266" spans="3:43" ht="12.75">
      <c r="C266" s="25"/>
      <c r="D266" s="25"/>
      <c r="E266" s="12"/>
      <c r="F266" s="12"/>
      <c r="G266" s="10"/>
      <c r="H266" s="11"/>
      <c r="I266" s="14"/>
      <c r="J266" s="14"/>
      <c r="K266" s="13"/>
      <c r="L266" s="12"/>
      <c r="M266" s="14"/>
      <c r="N266" s="13"/>
      <c r="O266" s="12"/>
      <c r="P266" s="14"/>
      <c r="R266" s="12"/>
      <c r="S266" s="13"/>
      <c r="T266" s="12"/>
      <c r="U266" s="12"/>
      <c r="V266" s="12"/>
      <c r="W266" s="14"/>
      <c r="X266" s="14"/>
      <c r="Y266" s="14"/>
      <c r="Z266" s="12"/>
      <c r="AA266" s="12"/>
      <c r="AB266" s="12"/>
      <c r="AC266" s="12"/>
      <c r="AD266" s="13"/>
      <c r="AE266" s="12"/>
      <c r="AF266" s="14"/>
      <c r="AG266" s="12"/>
      <c r="AI266" s="12"/>
      <c r="AP266" s="12"/>
      <c r="AQ266" s="12"/>
    </row>
    <row r="267" spans="3:43" ht="12.75">
      <c r="C267" s="25"/>
      <c r="D267" s="25"/>
      <c r="E267" s="12"/>
      <c r="F267" s="12"/>
      <c r="G267" s="10"/>
      <c r="H267" s="11"/>
      <c r="I267" s="14"/>
      <c r="J267" s="14"/>
      <c r="K267" s="13"/>
      <c r="L267" s="12"/>
      <c r="M267" s="14"/>
      <c r="N267" s="13"/>
      <c r="O267" s="12"/>
      <c r="P267" s="14"/>
      <c r="R267" s="12"/>
      <c r="S267" s="13"/>
      <c r="T267" s="12"/>
      <c r="U267" s="12"/>
      <c r="V267" s="12"/>
      <c r="W267" s="14"/>
      <c r="X267" s="14"/>
      <c r="Y267" s="14"/>
      <c r="Z267" s="12"/>
      <c r="AA267" s="12"/>
      <c r="AB267" s="12"/>
      <c r="AC267" s="12"/>
      <c r="AD267" s="13"/>
      <c r="AE267" s="12"/>
      <c r="AF267" s="14"/>
      <c r="AG267" s="12"/>
      <c r="AI267" s="12"/>
      <c r="AP267" s="12"/>
      <c r="AQ267" s="12"/>
    </row>
    <row r="268" spans="3:43" ht="12.75">
      <c r="C268" s="25"/>
      <c r="D268" s="25"/>
      <c r="E268" s="12"/>
      <c r="F268" s="12"/>
      <c r="G268" s="10"/>
      <c r="H268" s="11"/>
      <c r="I268" s="14"/>
      <c r="J268" s="14"/>
      <c r="K268" s="13"/>
      <c r="L268" s="12"/>
      <c r="M268" s="14"/>
      <c r="N268" s="13"/>
      <c r="O268" s="12"/>
      <c r="P268" s="14"/>
      <c r="R268" s="12"/>
      <c r="S268" s="13"/>
      <c r="T268" s="12"/>
      <c r="U268" s="12"/>
      <c r="V268" s="12"/>
      <c r="W268" s="14"/>
      <c r="X268" s="14"/>
      <c r="Y268" s="14"/>
      <c r="Z268" s="12"/>
      <c r="AA268" s="12"/>
      <c r="AB268" s="12"/>
      <c r="AC268" s="12"/>
      <c r="AD268" s="13"/>
      <c r="AE268" s="12"/>
      <c r="AF268" s="14"/>
      <c r="AG268" s="12"/>
      <c r="AI268" s="12"/>
      <c r="AP268" s="12"/>
      <c r="AQ268" s="12"/>
    </row>
    <row r="269" spans="3:43" ht="12.75">
      <c r="C269" s="25"/>
      <c r="D269" s="25"/>
      <c r="E269" s="12"/>
      <c r="F269" s="12"/>
      <c r="G269" s="10"/>
      <c r="H269" s="11"/>
      <c r="I269" s="14"/>
      <c r="J269" s="14"/>
      <c r="K269" s="13"/>
      <c r="L269" s="12"/>
      <c r="M269" s="14"/>
      <c r="N269" s="13"/>
      <c r="O269" s="12"/>
      <c r="P269" s="14"/>
      <c r="R269" s="12"/>
      <c r="S269" s="13"/>
      <c r="T269" s="12"/>
      <c r="U269" s="12"/>
      <c r="V269" s="12"/>
      <c r="W269" s="14"/>
      <c r="X269" s="14"/>
      <c r="Y269" s="14"/>
      <c r="Z269" s="12"/>
      <c r="AA269" s="12"/>
      <c r="AB269" s="12"/>
      <c r="AC269" s="12"/>
      <c r="AD269" s="13"/>
      <c r="AE269" s="12"/>
      <c r="AF269" s="14"/>
      <c r="AG269" s="12"/>
      <c r="AI269" s="12"/>
      <c r="AP269" s="12"/>
      <c r="AQ269" s="12"/>
    </row>
    <row r="270" spans="3:43" ht="12.75">
      <c r="C270" s="25"/>
      <c r="D270" s="25"/>
      <c r="E270" s="12"/>
      <c r="F270" s="12"/>
      <c r="G270" s="10"/>
      <c r="H270" s="11"/>
      <c r="I270" s="14"/>
      <c r="J270" s="14"/>
      <c r="K270" s="13"/>
      <c r="L270" s="12"/>
      <c r="M270" s="14"/>
      <c r="N270" s="13"/>
      <c r="O270" s="12"/>
      <c r="P270" s="14"/>
      <c r="R270" s="12"/>
      <c r="S270" s="13"/>
      <c r="T270" s="12"/>
      <c r="U270" s="12"/>
      <c r="V270" s="12"/>
      <c r="W270" s="14"/>
      <c r="X270" s="14"/>
      <c r="Y270" s="14"/>
      <c r="Z270" s="12"/>
      <c r="AA270" s="12"/>
      <c r="AB270" s="12"/>
      <c r="AC270" s="12"/>
      <c r="AD270" s="13"/>
      <c r="AE270" s="12"/>
      <c r="AF270" s="14"/>
      <c r="AG270" s="12"/>
      <c r="AI270" s="12"/>
      <c r="AP270" s="12"/>
      <c r="AQ270" s="12"/>
    </row>
    <row r="271" spans="3:43" ht="12.75">
      <c r="C271" s="25"/>
      <c r="D271" s="25"/>
      <c r="E271" s="12"/>
      <c r="F271" s="12"/>
      <c r="G271" s="10"/>
      <c r="H271" s="11"/>
      <c r="I271" s="14"/>
      <c r="J271" s="14"/>
      <c r="K271" s="13"/>
      <c r="L271" s="12"/>
      <c r="M271" s="14"/>
      <c r="N271" s="13"/>
      <c r="O271" s="12"/>
      <c r="P271" s="14"/>
      <c r="R271" s="12"/>
      <c r="S271" s="13"/>
      <c r="T271" s="12"/>
      <c r="U271" s="12"/>
      <c r="V271" s="12"/>
      <c r="W271" s="14"/>
      <c r="X271" s="14"/>
      <c r="Y271" s="14"/>
      <c r="Z271" s="12"/>
      <c r="AA271" s="12"/>
      <c r="AB271" s="12"/>
      <c r="AC271" s="12"/>
      <c r="AD271" s="13"/>
      <c r="AE271" s="12"/>
      <c r="AF271" s="14"/>
      <c r="AG271" s="12"/>
      <c r="AI271" s="12"/>
      <c r="AP271" s="12"/>
      <c r="AQ271" s="12"/>
    </row>
    <row r="272" spans="3:43" ht="12.75">
      <c r="C272" s="25"/>
      <c r="D272" s="25"/>
      <c r="E272" s="12"/>
      <c r="F272" s="12"/>
      <c r="G272" s="10"/>
      <c r="H272" s="11"/>
      <c r="I272" s="14"/>
      <c r="J272" s="14"/>
      <c r="K272" s="13"/>
      <c r="L272" s="12"/>
      <c r="M272" s="14"/>
      <c r="N272" s="13"/>
      <c r="O272" s="12"/>
      <c r="P272" s="14"/>
      <c r="R272" s="12"/>
      <c r="S272" s="13"/>
      <c r="T272" s="12"/>
      <c r="U272" s="12"/>
      <c r="V272" s="12"/>
      <c r="W272" s="14"/>
      <c r="X272" s="14"/>
      <c r="Y272" s="14"/>
      <c r="Z272" s="12"/>
      <c r="AA272" s="12"/>
      <c r="AB272" s="12"/>
      <c r="AC272" s="12"/>
      <c r="AD272" s="13"/>
      <c r="AE272" s="12"/>
      <c r="AF272" s="14"/>
      <c r="AG272" s="12"/>
      <c r="AI272" s="12"/>
      <c r="AP272" s="12"/>
      <c r="AQ272" s="12"/>
    </row>
    <row r="273" spans="3:43" ht="12.75">
      <c r="C273" s="25"/>
      <c r="D273" s="25"/>
      <c r="E273" s="12"/>
      <c r="F273" s="12"/>
      <c r="G273" s="10"/>
      <c r="H273" s="11"/>
      <c r="I273" s="14"/>
      <c r="J273" s="14"/>
      <c r="K273" s="13"/>
      <c r="L273" s="12"/>
      <c r="M273" s="14"/>
      <c r="N273" s="13"/>
      <c r="O273" s="12"/>
      <c r="P273" s="14"/>
      <c r="R273" s="12"/>
      <c r="S273" s="13"/>
      <c r="T273" s="12"/>
      <c r="U273" s="12"/>
      <c r="V273" s="12"/>
      <c r="W273" s="14"/>
      <c r="X273" s="14"/>
      <c r="Y273" s="14"/>
      <c r="Z273" s="12"/>
      <c r="AA273" s="12"/>
      <c r="AB273" s="12"/>
      <c r="AC273" s="12"/>
      <c r="AD273" s="13"/>
      <c r="AE273" s="12"/>
      <c r="AF273" s="14"/>
      <c r="AG273" s="12"/>
      <c r="AI273" s="12"/>
      <c r="AP273" s="12"/>
      <c r="AQ273" s="12"/>
    </row>
    <row r="274" spans="3:43" ht="12.75">
      <c r="C274" s="25"/>
      <c r="D274" s="25"/>
      <c r="E274" s="12"/>
      <c r="F274" s="12"/>
      <c r="G274" s="10"/>
      <c r="H274" s="11"/>
      <c r="I274" s="14"/>
      <c r="J274" s="14"/>
      <c r="K274" s="13"/>
      <c r="L274" s="12"/>
      <c r="M274" s="14"/>
      <c r="N274" s="13"/>
      <c r="O274" s="12"/>
      <c r="P274" s="14"/>
      <c r="R274" s="12"/>
      <c r="S274" s="13"/>
      <c r="T274" s="12"/>
      <c r="U274" s="12"/>
      <c r="V274" s="12"/>
      <c r="W274" s="14"/>
      <c r="X274" s="14"/>
      <c r="Y274" s="14"/>
      <c r="Z274" s="12"/>
      <c r="AA274" s="12"/>
      <c r="AB274" s="12"/>
      <c r="AC274" s="12"/>
      <c r="AD274" s="13"/>
      <c r="AE274" s="12"/>
      <c r="AF274" s="14"/>
      <c r="AG274" s="12"/>
      <c r="AI274" s="12"/>
      <c r="AP274" s="12"/>
      <c r="AQ274" s="12"/>
    </row>
    <row r="275" spans="3:43" ht="12.75">
      <c r="C275" s="25"/>
      <c r="D275" s="25"/>
      <c r="E275" s="12"/>
      <c r="F275" s="12"/>
      <c r="G275" s="10"/>
      <c r="H275" s="11"/>
      <c r="I275" s="14"/>
      <c r="J275" s="14"/>
      <c r="K275" s="13"/>
      <c r="L275" s="12"/>
      <c r="M275" s="14"/>
      <c r="N275" s="13"/>
      <c r="O275" s="12"/>
      <c r="P275" s="14"/>
      <c r="R275" s="12"/>
      <c r="S275" s="13"/>
      <c r="T275" s="12"/>
      <c r="U275" s="12"/>
      <c r="V275" s="12"/>
      <c r="W275" s="14"/>
      <c r="X275" s="14"/>
      <c r="Y275" s="14"/>
      <c r="Z275" s="12"/>
      <c r="AA275" s="12"/>
      <c r="AB275" s="12"/>
      <c r="AC275" s="12"/>
      <c r="AD275" s="13"/>
      <c r="AE275" s="12"/>
      <c r="AF275" s="14"/>
      <c r="AG275" s="12"/>
      <c r="AI275" s="12"/>
      <c r="AP275" s="12"/>
      <c r="AQ275" s="12"/>
    </row>
    <row r="276" spans="3:43" ht="12.75">
      <c r="C276" s="25"/>
      <c r="D276" s="25"/>
      <c r="E276" s="12"/>
      <c r="F276" s="12"/>
      <c r="G276" s="10"/>
      <c r="H276" s="11"/>
      <c r="I276" s="14"/>
      <c r="J276" s="14"/>
      <c r="K276" s="13"/>
      <c r="L276" s="12"/>
      <c r="M276" s="14"/>
      <c r="N276" s="13"/>
      <c r="O276" s="12"/>
      <c r="P276" s="14"/>
      <c r="R276" s="12"/>
      <c r="S276" s="13"/>
      <c r="T276" s="12"/>
      <c r="U276" s="12"/>
      <c r="V276" s="12"/>
      <c r="W276" s="14"/>
      <c r="X276" s="14"/>
      <c r="Y276" s="14"/>
      <c r="Z276" s="12"/>
      <c r="AA276" s="12"/>
      <c r="AB276" s="12"/>
      <c r="AC276" s="12"/>
      <c r="AD276" s="13"/>
      <c r="AE276" s="12"/>
      <c r="AF276" s="14"/>
      <c r="AG276" s="12"/>
      <c r="AI276" s="12"/>
      <c r="AP276" s="12"/>
      <c r="AQ276" s="12"/>
    </row>
    <row r="277" spans="3:43" ht="12.75">
      <c r="C277" s="25"/>
      <c r="D277" s="25"/>
      <c r="E277" s="12"/>
      <c r="F277" s="12"/>
      <c r="G277" s="10"/>
      <c r="H277" s="11"/>
      <c r="I277" s="14"/>
      <c r="J277" s="14"/>
      <c r="K277" s="13"/>
      <c r="L277" s="12"/>
      <c r="M277" s="14"/>
      <c r="N277" s="13"/>
      <c r="O277" s="12"/>
      <c r="P277" s="14"/>
      <c r="R277" s="12"/>
      <c r="S277" s="13"/>
      <c r="T277" s="12"/>
      <c r="U277" s="12"/>
      <c r="V277" s="12"/>
      <c r="W277" s="14"/>
      <c r="X277" s="14"/>
      <c r="Y277" s="14"/>
      <c r="Z277" s="12"/>
      <c r="AA277" s="12"/>
      <c r="AB277" s="12"/>
      <c r="AC277" s="12"/>
      <c r="AD277" s="13"/>
      <c r="AE277" s="12"/>
      <c r="AF277" s="14"/>
      <c r="AG277" s="12"/>
      <c r="AI277" s="12"/>
      <c r="AP277" s="12"/>
      <c r="AQ277" s="12"/>
    </row>
    <row r="278" spans="3:43" ht="12.75">
      <c r="C278" s="25"/>
      <c r="D278" s="25"/>
      <c r="E278" s="12"/>
      <c r="F278" s="12"/>
      <c r="G278" s="10"/>
      <c r="H278" s="11"/>
      <c r="I278" s="14"/>
      <c r="J278" s="14"/>
      <c r="K278" s="13"/>
      <c r="L278" s="12"/>
      <c r="M278" s="14"/>
      <c r="N278" s="13"/>
      <c r="O278" s="12"/>
      <c r="P278" s="14"/>
      <c r="R278" s="12"/>
      <c r="S278" s="13"/>
      <c r="T278" s="12"/>
      <c r="U278" s="12"/>
      <c r="V278" s="12"/>
      <c r="W278" s="14"/>
      <c r="X278" s="14"/>
      <c r="Y278" s="14"/>
      <c r="Z278" s="12"/>
      <c r="AA278" s="12"/>
      <c r="AB278" s="12"/>
      <c r="AC278" s="12"/>
      <c r="AD278" s="13"/>
      <c r="AE278" s="12"/>
      <c r="AF278" s="14"/>
      <c r="AG278" s="12"/>
      <c r="AI278" s="12"/>
      <c r="AP278" s="12"/>
      <c r="AQ278" s="12"/>
    </row>
    <row r="279" spans="3:43" ht="12.75">
      <c r="C279" s="25"/>
      <c r="D279" s="25"/>
      <c r="E279" s="12"/>
      <c r="F279" s="12"/>
      <c r="G279" s="10"/>
      <c r="H279" s="11"/>
      <c r="I279" s="14"/>
      <c r="J279" s="14"/>
      <c r="K279" s="13"/>
      <c r="L279" s="12"/>
      <c r="M279" s="14"/>
      <c r="N279" s="13"/>
      <c r="O279" s="12"/>
      <c r="P279" s="14"/>
      <c r="R279" s="12"/>
      <c r="S279" s="13"/>
      <c r="T279" s="12"/>
      <c r="U279" s="12"/>
      <c r="V279" s="12"/>
      <c r="W279" s="14"/>
      <c r="X279" s="14"/>
      <c r="Y279" s="14"/>
      <c r="Z279" s="12"/>
      <c r="AA279" s="12"/>
      <c r="AB279" s="12"/>
      <c r="AC279" s="12"/>
      <c r="AD279" s="13"/>
      <c r="AE279" s="12"/>
      <c r="AF279" s="14"/>
      <c r="AG279" s="12"/>
      <c r="AI279" s="12"/>
      <c r="AP279" s="12"/>
      <c r="AQ279" s="12"/>
    </row>
    <row r="280" spans="3:43" ht="12.75">
      <c r="C280" s="25"/>
      <c r="D280" s="25"/>
      <c r="E280" s="12"/>
      <c r="F280" s="12"/>
      <c r="G280" s="10"/>
      <c r="H280" s="11"/>
      <c r="I280" s="14"/>
      <c r="J280" s="14"/>
      <c r="K280" s="13"/>
      <c r="L280" s="12"/>
      <c r="M280" s="14"/>
      <c r="N280" s="13"/>
      <c r="O280" s="12"/>
      <c r="P280" s="14"/>
      <c r="R280" s="12"/>
      <c r="S280" s="13"/>
      <c r="T280" s="12"/>
      <c r="U280" s="12"/>
      <c r="V280" s="12"/>
      <c r="W280" s="14"/>
      <c r="X280" s="14"/>
      <c r="Y280" s="14"/>
      <c r="Z280" s="12"/>
      <c r="AA280" s="12"/>
      <c r="AB280" s="12"/>
      <c r="AC280" s="12"/>
      <c r="AD280" s="13"/>
      <c r="AE280" s="12"/>
      <c r="AF280" s="14"/>
      <c r="AG280" s="12"/>
      <c r="AI280" s="12"/>
      <c r="AP280" s="12"/>
      <c r="AQ280" s="12"/>
    </row>
    <row r="281" spans="3:43" ht="12.75">
      <c r="C281" s="25"/>
      <c r="D281" s="25"/>
      <c r="E281" s="12"/>
      <c r="F281" s="12"/>
      <c r="G281" s="10"/>
      <c r="H281" s="11"/>
      <c r="I281" s="14"/>
      <c r="J281" s="14"/>
      <c r="K281" s="13"/>
      <c r="L281" s="12"/>
      <c r="M281" s="14"/>
      <c r="N281" s="13"/>
      <c r="O281" s="12"/>
      <c r="P281" s="14"/>
      <c r="R281" s="12"/>
      <c r="S281" s="13"/>
      <c r="T281" s="12"/>
      <c r="U281" s="12"/>
      <c r="V281" s="12"/>
      <c r="W281" s="14"/>
      <c r="X281" s="14"/>
      <c r="Y281" s="14"/>
      <c r="Z281" s="12"/>
      <c r="AA281" s="12"/>
      <c r="AB281" s="12"/>
      <c r="AC281" s="12"/>
      <c r="AD281" s="13"/>
      <c r="AE281" s="12"/>
      <c r="AF281" s="14"/>
      <c r="AG281" s="12"/>
      <c r="AI281" s="12"/>
      <c r="AP281" s="12"/>
      <c r="AQ281" s="12"/>
    </row>
    <row r="282" spans="3:43" ht="12.75">
      <c r="C282" s="25"/>
      <c r="D282" s="25"/>
      <c r="E282" s="12"/>
      <c r="F282" s="12"/>
      <c r="G282" s="10"/>
      <c r="H282" s="11"/>
      <c r="I282" s="14"/>
      <c r="J282" s="14"/>
      <c r="K282" s="13"/>
      <c r="L282" s="12"/>
      <c r="M282" s="14"/>
      <c r="N282" s="13"/>
      <c r="O282" s="12"/>
      <c r="P282" s="14"/>
      <c r="R282" s="12"/>
      <c r="S282" s="13"/>
      <c r="T282" s="12"/>
      <c r="U282" s="12"/>
      <c r="V282" s="12"/>
      <c r="W282" s="14"/>
      <c r="X282" s="14"/>
      <c r="Y282" s="14"/>
      <c r="Z282" s="12"/>
      <c r="AA282" s="12"/>
      <c r="AB282" s="12"/>
      <c r="AC282" s="12"/>
      <c r="AD282" s="13"/>
      <c r="AE282" s="12"/>
      <c r="AF282" s="14"/>
      <c r="AG282" s="12"/>
      <c r="AI282" s="12"/>
      <c r="AP282" s="12"/>
      <c r="AQ282" s="12"/>
    </row>
    <row r="283" spans="3:43" ht="12.75">
      <c r="C283" s="25"/>
      <c r="D283" s="25"/>
      <c r="E283" s="12"/>
      <c r="F283" s="12"/>
      <c r="G283" s="10"/>
      <c r="H283" s="11"/>
      <c r="I283" s="14"/>
      <c r="J283" s="14"/>
      <c r="K283" s="13"/>
      <c r="L283" s="12"/>
      <c r="M283" s="14"/>
      <c r="N283" s="13"/>
      <c r="O283" s="12"/>
      <c r="P283" s="14"/>
      <c r="R283" s="12"/>
      <c r="S283" s="13"/>
      <c r="T283" s="12"/>
      <c r="U283" s="12"/>
      <c r="V283" s="12"/>
      <c r="W283" s="14"/>
      <c r="X283" s="14"/>
      <c r="Y283" s="14"/>
      <c r="Z283" s="12"/>
      <c r="AA283" s="12"/>
      <c r="AB283" s="12"/>
      <c r="AC283" s="12"/>
      <c r="AD283" s="13"/>
      <c r="AE283" s="12"/>
      <c r="AF283" s="14"/>
      <c r="AG283" s="12"/>
      <c r="AI283" s="12"/>
      <c r="AP283" s="12"/>
      <c r="AQ283" s="12"/>
    </row>
    <row r="284" spans="3:43" ht="12.75">
      <c r="C284" s="25"/>
      <c r="D284" s="25"/>
      <c r="E284" s="12"/>
      <c r="F284" s="12"/>
      <c r="G284" s="10"/>
      <c r="H284" s="11"/>
      <c r="I284" s="14"/>
      <c r="J284" s="14"/>
      <c r="K284" s="13"/>
      <c r="L284" s="12"/>
      <c r="M284" s="14"/>
      <c r="N284" s="13"/>
      <c r="O284" s="12"/>
      <c r="P284" s="14"/>
      <c r="R284" s="12"/>
      <c r="S284" s="13"/>
      <c r="T284" s="12"/>
      <c r="U284" s="12"/>
      <c r="V284" s="12"/>
      <c r="W284" s="14"/>
      <c r="X284" s="14"/>
      <c r="Y284" s="14"/>
      <c r="Z284" s="12"/>
      <c r="AA284" s="12"/>
      <c r="AB284" s="12"/>
      <c r="AC284" s="12"/>
      <c r="AD284" s="13"/>
      <c r="AE284" s="12"/>
      <c r="AF284" s="14"/>
      <c r="AG284" s="12"/>
      <c r="AI284" s="12"/>
      <c r="AP284" s="12"/>
      <c r="AQ284" s="12"/>
    </row>
    <row r="285" spans="3:43" ht="12.75">
      <c r="C285" s="25"/>
      <c r="D285" s="25"/>
      <c r="E285" s="12"/>
      <c r="F285" s="12"/>
      <c r="G285" s="10"/>
      <c r="H285" s="11"/>
      <c r="I285" s="14"/>
      <c r="J285" s="14"/>
      <c r="K285" s="13"/>
      <c r="L285" s="12"/>
      <c r="M285" s="14"/>
      <c r="N285" s="13"/>
      <c r="O285" s="12"/>
      <c r="P285" s="14"/>
      <c r="R285" s="12"/>
      <c r="S285" s="13"/>
      <c r="T285" s="12"/>
      <c r="U285" s="12"/>
      <c r="V285" s="12"/>
      <c r="W285" s="14"/>
      <c r="X285" s="14"/>
      <c r="Y285" s="14"/>
      <c r="Z285" s="12"/>
      <c r="AA285" s="12"/>
      <c r="AB285" s="12"/>
      <c r="AC285" s="12"/>
      <c r="AD285" s="13"/>
      <c r="AE285" s="12"/>
      <c r="AF285" s="14"/>
      <c r="AG285" s="12"/>
      <c r="AI285" s="12"/>
      <c r="AP285" s="12"/>
      <c r="AQ285" s="12"/>
    </row>
    <row r="286" spans="3:43" ht="12.75">
      <c r="C286" s="25"/>
      <c r="D286" s="25"/>
      <c r="E286" s="12"/>
      <c r="F286" s="12"/>
      <c r="G286" s="10"/>
      <c r="H286" s="11"/>
      <c r="I286" s="14"/>
      <c r="J286" s="14"/>
      <c r="K286" s="13"/>
      <c r="L286" s="12"/>
      <c r="M286" s="14"/>
      <c r="N286" s="13"/>
      <c r="O286" s="12"/>
      <c r="P286" s="14"/>
      <c r="R286" s="12"/>
      <c r="S286" s="13"/>
      <c r="T286" s="12"/>
      <c r="U286" s="12"/>
      <c r="V286" s="12"/>
      <c r="W286" s="14"/>
      <c r="X286" s="14"/>
      <c r="Y286" s="14"/>
      <c r="Z286" s="12"/>
      <c r="AA286" s="12"/>
      <c r="AB286" s="12"/>
      <c r="AC286" s="12"/>
      <c r="AD286" s="13"/>
      <c r="AE286" s="12"/>
      <c r="AF286" s="14"/>
      <c r="AG286" s="12"/>
      <c r="AI286" s="12"/>
      <c r="AP286" s="12"/>
      <c r="AQ286" s="12"/>
    </row>
    <row r="287" spans="3:43" ht="12.75">
      <c r="C287" s="25"/>
      <c r="D287" s="25"/>
      <c r="E287" s="12"/>
      <c r="F287" s="12"/>
      <c r="G287" s="10"/>
      <c r="H287" s="11"/>
      <c r="I287" s="14"/>
      <c r="J287" s="14"/>
      <c r="K287" s="13"/>
      <c r="L287" s="12"/>
      <c r="M287" s="14"/>
      <c r="N287" s="13"/>
      <c r="O287" s="12"/>
      <c r="P287" s="14"/>
      <c r="R287" s="12"/>
      <c r="S287" s="13"/>
      <c r="T287" s="12"/>
      <c r="U287" s="12"/>
      <c r="V287" s="12"/>
      <c r="W287" s="14"/>
      <c r="X287" s="14"/>
      <c r="Y287" s="14"/>
      <c r="Z287" s="12"/>
      <c r="AA287" s="12"/>
      <c r="AB287" s="12"/>
      <c r="AC287" s="12"/>
      <c r="AD287" s="13"/>
      <c r="AE287" s="12"/>
      <c r="AF287" s="14"/>
      <c r="AG287" s="12"/>
      <c r="AI287" s="12"/>
      <c r="AP287" s="12"/>
      <c r="AQ287" s="12"/>
    </row>
    <row r="288" spans="3:43" ht="12.75">
      <c r="C288" s="25"/>
      <c r="D288" s="25"/>
      <c r="E288" s="12"/>
      <c r="F288" s="12"/>
      <c r="G288" s="10"/>
      <c r="H288" s="11"/>
      <c r="I288" s="14"/>
      <c r="J288" s="14"/>
      <c r="K288" s="13"/>
      <c r="L288" s="12"/>
      <c r="M288" s="14"/>
      <c r="N288" s="13"/>
      <c r="O288" s="12"/>
      <c r="P288" s="14"/>
      <c r="R288" s="12"/>
      <c r="S288" s="13"/>
      <c r="T288" s="12"/>
      <c r="U288" s="12"/>
      <c r="V288" s="12"/>
      <c r="W288" s="14"/>
      <c r="X288" s="14"/>
      <c r="Y288" s="14"/>
      <c r="Z288" s="12"/>
      <c r="AA288" s="12"/>
      <c r="AB288" s="12"/>
      <c r="AC288" s="12"/>
      <c r="AD288" s="13"/>
      <c r="AE288" s="12"/>
      <c r="AF288" s="14"/>
      <c r="AG288" s="12"/>
      <c r="AI288" s="12"/>
      <c r="AP288" s="12"/>
      <c r="AQ288" s="12"/>
    </row>
    <row r="289" spans="3:43" ht="12.75">
      <c r="C289" s="25"/>
      <c r="D289" s="25"/>
      <c r="E289" s="12"/>
      <c r="F289" s="12"/>
      <c r="G289" s="10"/>
      <c r="H289" s="11"/>
      <c r="I289" s="14"/>
      <c r="J289" s="14"/>
      <c r="K289" s="13"/>
      <c r="L289" s="12"/>
      <c r="M289" s="14"/>
      <c r="N289" s="13"/>
      <c r="O289" s="12"/>
      <c r="P289" s="14"/>
      <c r="R289" s="12"/>
      <c r="S289" s="13"/>
      <c r="T289" s="12"/>
      <c r="U289" s="12"/>
      <c r="V289" s="12"/>
      <c r="W289" s="14"/>
      <c r="X289" s="14"/>
      <c r="Y289" s="14"/>
      <c r="Z289" s="12"/>
      <c r="AA289" s="12"/>
      <c r="AB289" s="12"/>
      <c r="AC289" s="12"/>
      <c r="AD289" s="13"/>
      <c r="AE289" s="12"/>
      <c r="AF289" s="14"/>
      <c r="AG289" s="12"/>
      <c r="AI289" s="12"/>
      <c r="AP289" s="12"/>
      <c r="AQ289" s="12"/>
    </row>
    <row r="290" spans="3:43" ht="12.75">
      <c r="C290" s="25"/>
      <c r="D290" s="25"/>
      <c r="E290" s="12"/>
      <c r="F290" s="12"/>
      <c r="G290" s="10"/>
      <c r="H290" s="11"/>
      <c r="I290" s="14"/>
      <c r="J290" s="14"/>
      <c r="K290" s="13"/>
      <c r="L290" s="12"/>
      <c r="M290" s="14"/>
      <c r="N290" s="13"/>
      <c r="O290" s="12"/>
      <c r="P290" s="14"/>
      <c r="R290" s="12"/>
      <c r="S290" s="13"/>
      <c r="T290" s="12"/>
      <c r="U290" s="12"/>
      <c r="V290" s="12"/>
      <c r="W290" s="14"/>
      <c r="X290" s="14"/>
      <c r="Y290" s="14"/>
      <c r="Z290" s="12"/>
      <c r="AA290" s="12"/>
      <c r="AB290" s="12"/>
      <c r="AC290" s="12"/>
      <c r="AD290" s="13"/>
      <c r="AE290" s="12"/>
      <c r="AF290" s="14"/>
      <c r="AG290" s="12"/>
      <c r="AI290" s="12"/>
      <c r="AP290" s="12"/>
      <c r="AQ290" s="12"/>
    </row>
    <row r="291" spans="3:43" ht="12.75">
      <c r="C291" s="25"/>
      <c r="D291" s="25"/>
      <c r="E291" s="12"/>
      <c r="F291" s="12"/>
      <c r="G291" s="10"/>
      <c r="H291" s="11"/>
      <c r="I291" s="14"/>
      <c r="J291" s="14"/>
      <c r="K291" s="13"/>
      <c r="L291" s="12"/>
      <c r="M291" s="14"/>
      <c r="N291" s="13"/>
      <c r="O291" s="12"/>
      <c r="P291" s="14"/>
      <c r="R291" s="12"/>
      <c r="S291" s="13"/>
      <c r="T291" s="12"/>
      <c r="U291" s="12"/>
      <c r="V291" s="12"/>
      <c r="W291" s="14"/>
      <c r="X291" s="14"/>
      <c r="Y291" s="14"/>
      <c r="Z291" s="12"/>
      <c r="AA291" s="12"/>
      <c r="AB291" s="12"/>
      <c r="AC291" s="12"/>
      <c r="AD291" s="13"/>
      <c r="AE291" s="12"/>
      <c r="AF291" s="14"/>
      <c r="AG291" s="12"/>
      <c r="AI291" s="12"/>
      <c r="AP291" s="12"/>
      <c r="AQ291" s="12"/>
    </row>
    <row r="292" spans="3:43" ht="12.75">
      <c r="C292" s="25"/>
      <c r="D292" s="25"/>
      <c r="E292" s="12"/>
      <c r="F292" s="12"/>
      <c r="G292" s="10"/>
      <c r="H292" s="11"/>
      <c r="I292" s="14"/>
      <c r="J292" s="14"/>
      <c r="K292" s="13"/>
      <c r="L292" s="12"/>
      <c r="M292" s="14"/>
      <c r="N292" s="13"/>
      <c r="O292" s="12"/>
      <c r="P292" s="14"/>
      <c r="R292" s="12"/>
      <c r="S292" s="13"/>
      <c r="T292" s="12"/>
      <c r="U292" s="12"/>
      <c r="V292" s="12"/>
      <c r="W292" s="14"/>
      <c r="X292" s="14"/>
      <c r="Y292" s="14"/>
      <c r="Z292" s="12"/>
      <c r="AA292" s="12"/>
      <c r="AB292" s="12"/>
      <c r="AC292" s="12"/>
      <c r="AD292" s="13"/>
      <c r="AE292" s="12"/>
      <c r="AF292" s="14"/>
      <c r="AG292" s="12"/>
      <c r="AI292" s="12"/>
      <c r="AP292" s="12"/>
      <c r="AQ292" s="12"/>
    </row>
    <row r="293" spans="3:43" ht="12.75">
      <c r="C293" s="25"/>
      <c r="D293" s="25"/>
      <c r="E293" s="12"/>
      <c r="F293" s="12"/>
      <c r="G293" s="10"/>
      <c r="H293" s="11"/>
      <c r="I293" s="14"/>
      <c r="J293" s="14"/>
      <c r="K293" s="13"/>
      <c r="L293" s="12"/>
      <c r="M293" s="14"/>
      <c r="N293" s="13"/>
      <c r="O293" s="12"/>
      <c r="P293" s="14"/>
      <c r="R293" s="12"/>
      <c r="S293" s="13"/>
      <c r="T293" s="12"/>
      <c r="U293" s="12"/>
      <c r="V293" s="12"/>
      <c r="W293" s="14"/>
      <c r="X293" s="14"/>
      <c r="Y293" s="14"/>
      <c r="Z293" s="12"/>
      <c r="AA293" s="12"/>
      <c r="AB293" s="12"/>
      <c r="AC293" s="12"/>
      <c r="AD293" s="13"/>
      <c r="AE293" s="12"/>
      <c r="AF293" s="14"/>
      <c r="AG293" s="12"/>
      <c r="AI293" s="12"/>
      <c r="AP293" s="12"/>
      <c r="AQ293" s="12"/>
    </row>
    <row r="294" spans="3:43" ht="12.75">
      <c r="C294" s="25"/>
      <c r="D294" s="25"/>
      <c r="E294" s="12"/>
      <c r="F294" s="12"/>
      <c r="G294" s="10"/>
      <c r="H294" s="11"/>
      <c r="I294" s="14"/>
      <c r="J294" s="14"/>
      <c r="K294" s="13"/>
      <c r="L294" s="12"/>
      <c r="M294" s="14"/>
      <c r="N294" s="13"/>
      <c r="O294" s="12"/>
      <c r="P294" s="14"/>
      <c r="R294" s="12"/>
      <c r="S294" s="13"/>
      <c r="T294" s="12"/>
      <c r="U294" s="12"/>
      <c r="V294" s="12"/>
      <c r="W294" s="14"/>
      <c r="X294" s="14"/>
      <c r="Y294" s="14"/>
      <c r="Z294" s="12"/>
      <c r="AA294" s="12"/>
      <c r="AB294" s="12"/>
      <c r="AC294" s="12"/>
      <c r="AD294" s="13"/>
      <c r="AE294" s="12"/>
      <c r="AF294" s="14"/>
      <c r="AG294" s="12"/>
      <c r="AI294" s="12"/>
      <c r="AP294" s="12"/>
      <c r="AQ294" s="12"/>
    </row>
    <row r="295" spans="3:43" ht="12.75">
      <c r="C295" s="25"/>
      <c r="D295" s="25"/>
      <c r="E295" s="12"/>
      <c r="F295" s="12"/>
      <c r="G295" s="10"/>
      <c r="H295" s="11"/>
      <c r="I295" s="14"/>
      <c r="J295" s="14"/>
      <c r="K295" s="13"/>
      <c r="L295" s="12"/>
      <c r="M295" s="14"/>
      <c r="N295" s="13"/>
      <c r="O295" s="12"/>
      <c r="P295" s="14"/>
      <c r="R295" s="12"/>
      <c r="S295" s="13"/>
      <c r="T295" s="12"/>
      <c r="U295" s="12"/>
      <c r="V295" s="12"/>
      <c r="W295" s="14"/>
      <c r="X295" s="14"/>
      <c r="Y295" s="14"/>
      <c r="Z295" s="12"/>
      <c r="AA295" s="12"/>
      <c r="AB295" s="12"/>
      <c r="AC295" s="12"/>
      <c r="AD295" s="13"/>
      <c r="AE295" s="12"/>
      <c r="AF295" s="14"/>
      <c r="AG295" s="12"/>
      <c r="AI295" s="12"/>
      <c r="AP295" s="12"/>
      <c r="AQ295" s="12"/>
    </row>
    <row r="296" spans="3:43" ht="12.75">
      <c r="C296" s="25"/>
      <c r="D296" s="25"/>
      <c r="E296" s="12"/>
      <c r="F296" s="12"/>
      <c r="G296" s="10"/>
      <c r="H296" s="11"/>
      <c r="I296" s="14"/>
      <c r="J296" s="14"/>
      <c r="K296" s="13"/>
      <c r="L296" s="12"/>
      <c r="M296" s="14"/>
      <c r="N296" s="13"/>
      <c r="O296" s="12"/>
      <c r="P296" s="14"/>
      <c r="R296" s="12"/>
      <c r="S296" s="13"/>
      <c r="T296" s="12"/>
      <c r="U296" s="12"/>
      <c r="V296" s="12"/>
      <c r="W296" s="14"/>
      <c r="X296" s="14"/>
      <c r="Y296" s="14"/>
      <c r="Z296" s="12"/>
      <c r="AA296" s="12"/>
      <c r="AB296" s="12"/>
      <c r="AC296" s="12"/>
      <c r="AD296" s="13"/>
      <c r="AE296" s="12"/>
      <c r="AF296" s="14"/>
      <c r="AG296" s="12"/>
      <c r="AI296" s="12"/>
      <c r="AP296" s="12"/>
      <c r="AQ296" s="12"/>
    </row>
    <row r="297" spans="3:43" ht="12.75">
      <c r="C297" s="25"/>
      <c r="D297" s="25"/>
      <c r="E297" s="12"/>
      <c r="F297" s="12"/>
      <c r="G297" s="10"/>
      <c r="H297" s="11"/>
      <c r="I297" s="14"/>
      <c r="J297" s="14"/>
      <c r="K297" s="13"/>
      <c r="L297" s="12"/>
      <c r="M297" s="14"/>
      <c r="N297" s="13"/>
      <c r="O297" s="12"/>
      <c r="P297" s="14"/>
      <c r="R297" s="12"/>
      <c r="S297" s="13"/>
      <c r="T297" s="12"/>
      <c r="U297" s="12"/>
      <c r="V297" s="12"/>
      <c r="W297" s="14"/>
      <c r="X297" s="14"/>
      <c r="Y297" s="14"/>
      <c r="Z297" s="12"/>
      <c r="AA297" s="12"/>
      <c r="AB297" s="12"/>
      <c r="AC297" s="12"/>
      <c r="AD297" s="13"/>
      <c r="AE297" s="12"/>
      <c r="AF297" s="14"/>
      <c r="AG297" s="12"/>
      <c r="AI297" s="12"/>
      <c r="AP297" s="12"/>
      <c r="AQ297" s="12"/>
    </row>
    <row r="298" spans="3:43" ht="12.75">
      <c r="C298" s="25"/>
      <c r="D298" s="25"/>
      <c r="E298" s="12"/>
      <c r="F298" s="12"/>
      <c r="G298" s="10"/>
      <c r="H298" s="11"/>
      <c r="I298" s="14"/>
      <c r="J298" s="14"/>
      <c r="K298" s="13"/>
      <c r="L298" s="12"/>
      <c r="M298" s="14"/>
      <c r="N298" s="13"/>
      <c r="O298" s="12"/>
      <c r="P298" s="14"/>
      <c r="R298" s="12"/>
      <c r="S298" s="13"/>
      <c r="T298" s="12"/>
      <c r="U298" s="12"/>
      <c r="V298" s="12"/>
      <c r="W298" s="14"/>
      <c r="X298" s="14"/>
      <c r="Y298" s="14"/>
      <c r="Z298" s="12"/>
      <c r="AA298" s="12"/>
      <c r="AB298" s="12"/>
      <c r="AC298" s="12"/>
      <c r="AD298" s="13"/>
      <c r="AE298" s="12"/>
      <c r="AF298" s="14"/>
      <c r="AG298" s="12"/>
      <c r="AI298" s="12"/>
      <c r="AP298" s="12"/>
      <c r="AQ298" s="12"/>
    </row>
    <row r="299" spans="3:43" ht="12.75">
      <c r="C299" s="25"/>
      <c r="D299" s="25"/>
      <c r="E299" s="12"/>
      <c r="F299" s="12"/>
      <c r="G299" s="10"/>
      <c r="H299" s="11"/>
      <c r="I299" s="14"/>
      <c r="J299" s="14"/>
      <c r="K299" s="13"/>
      <c r="L299" s="12"/>
      <c r="M299" s="14"/>
      <c r="N299" s="13"/>
      <c r="O299" s="12"/>
      <c r="P299" s="14"/>
      <c r="R299" s="12"/>
      <c r="S299" s="13"/>
      <c r="T299" s="12"/>
      <c r="U299" s="12"/>
      <c r="V299" s="12"/>
      <c r="W299" s="14"/>
      <c r="X299" s="14"/>
      <c r="Y299" s="14"/>
      <c r="Z299" s="12"/>
      <c r="AA299" s="12"/>
      <c r="AB299" s="12"/>
      <c r="AC299" s="12"/>
      <c r="AD299" s="13"/>
      <c r="AE299" s="12"/>
      <c r="AF299" s="14"/>
      <c r="AG299" s="12"/>
      <c r="AI299" s="12"/>
      <c r="AP299" s="12"/>
      <c r="AQ299" s="12"/>
    </row>
    <row r="300" spans="3:43" ht="12.75">
      <c r="C300" s="25"/>
      <c r="D300" s="25"/>
      <c r="E300" s="12"/>
      <c r="F300" s="12"/>
      <c r="G300" s="10"/>
      <c r="H300" s="11"/>
      <c r="I300" s="14"/>
      <c r="J300" s="14"/>
      <c r="K300" s="13"/>
      <c r="L300" s="12"/>
      <c r="M300" s="14"/>
      <c r="N300" s="13"/>
      <c r="O300" s="12"/>
      <c r="P300" s="14"/>
      <c r="R300" s="12"/>
      <c r="S300" s="13"/>
      <c r="T300" s="12"/>
      <c r="U300" s="12"/>
      <c r="V300" s="12"/>
      <c r="W300" s="14"/>
      <c r="X300" s="14"/>
      <c r="Y300" s="14"/>
      <c r="Z300" s="12"/>
      <c r="AA300" s="12"/>
      <c r="AB300" s="12"/>
      <c r="AC300" s="12"/>
      <c r="AD300" s="13"/>
      <c r="AE300" s="12"/>
      <c r="AF300" s="14"/>
      <c r="AG300" s="12"/>
      <c r="AI300" s="12"/>
      <c r="AP300" s="12"/>
      <c r="AQ300" s="12"/>
    </row>
    <row r="301" spans="3:43" ht="12.75">
      <c r="C301" s="25"/>
      <c r="D301" s="25"/>
      <c r="E301" s="12"/>
      <c r="F301" s="12"/>
      <c r="G301" s="10"/>
      <c r="H301" s="11"/>
      <c r="I301" s="14"/>
      <c r="J301" s="14"/>
      <c r="K301" s="13"/>
      <c r="L301" s="12"/>
      <c r="M301" s="14"/>
      <c r="N301" s="13"/>
      <c r="O301" s="12"/>
      <c r="P301" s="14"/>
      <c r="R301" s="12"/>
      <c r="S301" s="13"/>
      <c r="T301" s="12"/>
      <c r="U301" s="12"/>
      <c r="V301" s="12"/>
      <c r="W301" s="14"/>
      <c r="X301" s="14"/>
      <c r="Y301" s="14"/>
      <c r="Z301" s="12"/>
      <c r="AA301" s="12"/>
      <c r="AB301" s="12"/>
      <c r="AC301" s="12"/>
      <c r="AD301" s="13"/>
      <c r="AE301" s="12"/>
      <c r="AF301" s="14"/>
      <c r="AG301" s="12"/>
      <c r="AI301" s="12"/>
      <c r="AP301" s="12"/>
      <c r="AQ301" s="12"/>
    </row>
    <row r="302" spans="3:43" ht="12.75">
      <c r="C302" s="25"/>
      <c r="D302" s="25"/>
      <c r="E302" s="12"/>
      <c r="F302" s="12"/>
      <c r="G302" s="10"/>
      <c r="H302" s="11"/>
      <c r="I302" s="14"/>
      <c r="J302" s="14"/>
      <c r="K302" s="13"/>
      <c r="L302" s="12"/>
      <c r="M302" s="14"/>
      <c r="N302" s="13"/>
      <c r="O302" s="12"/>
      <c r="P302" s="14"/>
      <c r="R302" s="12"/>
      <c r="S302" s="13"/>
      <c r="T302" s="12"/>
      <c r="U302" s="12"/>
      <c r="V302" s="12"/>
      <c r="W302" s="14"/>
      <c r="X302" s="14"/>
      <c r="Y302" s="14"/>
      <c r="Z302" s="12"/>
      <c r="AA302" s="12"/>
      <c r="AB302" s="12"/>
      <c r="AC302" s="12"/>
      <c r="AD302" s="13"/>
      <c r="AE302" s="12"/>
      <c r="AF302" s="14"/>
      <c r="AG302" s="12"/>
      <c r="AI302" s="12"/>
      <c r="AP302" s="12"/>
      <c r="AQ302" s="12"/>
    </row>
    <row r="303" spans="3:43" ht="12.75">
      <c r="C303" s="25"/>
      <c r="D303" s="25"/>
      <c r="E303" s="12"/>
      <c r="F303" s="12"/>
      <c r="G303" s="10"/>
      <c r="H303" s="11"/>
      <c r="I303" s="14"/>
      <c r="J303" s="14"/>
      <c r="K303" s="13"/>
      <c r="L303" s="12"/>
      <c r="M303" s="14"/>
      <c r="N303" s="13"/>
      <c r="O303" s="12"/>
      <c r="P303" s="14"/>
      <c r="R303" s="12"/>
      <c r="S303" s="13"/>
      <c r="T303" s="12"/>
      <c r="U303" s="12"/>
      <c r="V303" s="12"/>
      <c r="W303" s="14"/>
      <c r="X303" s="14"/>
      <c r="Y303" s="14"/>
      <c r="Z303" s="12"/>
      <c r="AA303" s="12"/>
      <c r="AB303" s="12"/>
      <c r="AC303" s="12"/>
      <c r="AD303" s="13"/>
      <c r="AE303" s="12"/>
      <c r="AF303" s="14"/>
      <c r="AG303" s="12"/>
      <c r="AI303" s="12"/>
      <c r="AP303" s="12"/>
      <c r="AQ303" s="12"/>
    </row>
    <row r="304" spans="3:43" ht="12.75">
      <c r="C304" s="25"/>
      <c r="D304" s="25"/>
      <c r="E304" s="12"/>
      <c r="F304" s="12"/>
      <c r="G304" s="10"/>
      <c r="H304" s="11"/>
      <c r="I304" s="14"/>
      <c r="J304" s="14"/>
      <c r="K304" s="13"/>
      <c r="L304" s="12"/>
      <c r="M304" s="14"/>
      <c r="N304" s="13"/>
      <c r="O304" s="12"/>
      <c r="P304" s="14"/>
      <c r="R304" s="12"/>
      <c r="S304" s="13"/>
      <c r="T304" s="12"/>
      <c r="U304" s="12"/>
      <c r="V304" s="12"/>
      <c r="W304" s="14"/>
      <c r="X304" s="14"/>
      <c r="Y304" s="14"/>
      <c r="Z304" s="12"/>
      <c r="AA304" s="12"/>
      <c r="AB304" s="12"/>
      <c r="AC304" s="12"/>
      <c r="AD304" s="13"/>
      <c r="AE304" s="12"/>
      <c r="AF304" s="14"/>
      <c r="AG304" s="12"/>
      <c r="AI304" s="12"/>
      <c r="AP304" s="12"/>
      <c r="AQ304" s="12"/>
    </row>
    <row r="305" spans="3:43" ht="12.75">
      <c r="C305" s="25"/>
      <c r="D305" s="25"/>
      <c r="E305" s="12"/>
      <c r="F305" s="12"/>
      <c r="G305" s="10"/>
      <c r="H305" s="11"/>
      <c r="I305" s="14"/>
      <c r="J305" s="14"/>
      <c r="K305" s="13"/>
      <c r="L305" s="12"/>
      <c r="M305" s="14"/>
      <c r="N305" s="13"/>
      <c r="O305" s="12"/>
      <c r="P305" s="14"/>
      <c r="R305" s="12"/>
      <c r="S305" s="13"/>
      <c r="T305" s="12"/>
      <c r="U305" s="12"/>
      <c r="V305" s="12"/>
      <c r="W305" s="14"/>
      <c r="X305" s="14"/>
      <c r="Y305" s="14"/>
      <c r="Z305" s="12"/>
      <c r="AA305" s="12"/>
      <c r="AB305" s="12"/>
      <c r="AC305" s="12"/>
      <c r="AD305" s="13"/>
      <c r="AE305" s="12"/>
      <c r="AF305" s="14"/>
      <c r="AG305" s="12"/>
      <c r="AI305" s="12"/>
      <c r="AP305" s="12"/>
      <c r="AQ305" s="12"/>
    </row>
    <row r="306" spans="3:43" ht="12.75">
      <c r="C306" s="25"/>
      <c r="D306" s="25"/>
      <c r="E306" s="12"/>
      <c r="F306" s="12"/>
      <c r="G306" s="10"/>
      <c r="H306" s="11"/>
      <c r="I306" s="14"/>
      <c r="J306" s="14"/>
      <c r="K306" s="13"/>
      <c r="L306" s="12"/>
      <c r="M306" s="14"/>
      <c r="N306" s="13"/>
      <c r="O306" s="12"/>
      <c r="P306" s="14"/>
      <c r="R306" s="12"/>
      <c r="S306" s="13"/>
      <c r="T306" s="12"/>
      <c r="U306" s="12"/>
      <c r="V306" s="12"/>
      <c r="W306" s="14"/>
      <c r="X306" s="14"/>
      <c r="Y306" s="14"/>
      <c r="Z306" s="12"/>
      <c r="AA306" s="12"/>
      <c r="AB306" s="12"/>
      <c r="AC306" s="12"/>
      <c r="AD306" s="13"/>
      <c r="AE306" s="12"/>
      <c r="AF306" s="14"/>
      <c r="AG306" s="12"/>
      <c r="AI306" s="12"/>
      <c r="AP306" s="12"/>
      <c r="AQ306" s="12"/>
    </row>
    <row r="307" spans="3:43" ht="12.75">
      <c r="C307" s="25"/>
      <c r="D307" s="25"/>
      <c r="E307" s="12"/>
      <c r="F307" s="12"/>
      <c r="G307" s="10"/>
      <c r="H307" s="11"/>
      <c r="I307" s="14"/>
      <c r="J307" s="14"/>
      <c r="K307" s="13"/>
      <c r="L307" s="12"/>
      <c r="M307" s="14"/>
      <c r="N307" s="13"/>
      <c r="O307" s="12"/>
      <c r="P307" s="14"/>
      <c r="R307" s="12"/>
      <c r="S307" s="13"/>
      <c r="T307" s="12"/>
      <c r="U307" s="12"/>
      <c r="V307" s="12"/>
      <c r="W307" s="14"/>
      <c r="X307" s="14"/>
      <c r="Y307" s="14"/>
      <c r="Z307" s="12"/>
      <c r="AA307" s="12"/>
      <c r="AB307" s="12"/>
      <c r="AC307" s="12"/>
      <c r="AD307" s="13"/>
      <c r="AE307" s="12"/>
      <c r="AF307" s="14"/>
      <c r="AG307" s="12"/>
      <c r="AI307" s="12"/>
      <c r="AP307" s="12"/>
      <c r="AQ307" s="12"/>
    </row>
    <row r="308" spans="3:43" ht="12.75">
      <c r="C308" s="25"/>
      <c r="D308" s="25"/>
      <c r="E308" s="12"/>
      <c r="F308" s="12"/>
      <c r="G308" s="10"/>
      <c r="H308" s="11"/>
      <c r="I308" s="14"/>
      <c r="J308" s="14"/>
      <c r="K308" s="13"/>
      <c r="L308" s="12"/>
      <c r="M308" s="14"/>
      <c r="N308" s="13"/>
      <c r="O308" s="12"/>
      <c r="P308" s="14"/>
      <c r="R308" s="12"/>
      <c r="S308" s="13"/>
      <c r="T308" s="12"/>
      <c r="U308" s="12"/>
      <c r="V308" s="12"/>
      <c r="W308" s="14"/>
      <c r="X308" s="14"/>
      <c r="Y308" s="14"/>
      <c r="Z308" s="12"/>
      <c r="AA308" s="12"/>
      <c r="AB308" s="12"/>
      <c r="AC308" s="12"/>
      <c r="AD308" s="13"/>
      <c r="AE308" s="12"/>
      <c r="AF308" s="14"/>
      <c r="AG308" s="12"/>
      <c r="AI308" s="12"/>
      <c r="AP308" s="12"/>
      <c r="AQ308" s="12"/>
    </row>
    <row r="309" spans="3:43" ht="12.75">
      <c r="C309" s="25"/>
      <c r="D309" s="25"/>
      <c r="E309" s="12"/>
      <c r="F309" s="12"/>
      <c r="G309" s="10"/>
      <c r="H309" s="11"/>
      <c r="I309" s="14"/>
      <c r="J309" s="14"/>
      <c r="K309" s="13"/>
      <c r="L309" s="12"/>
      <c r="M309" s="14"/>
      <c r="N309" s="13"/>
      <c r="O309" s="12"/>
      <c r="P309" s="14"/>
      <c r="R309" s="12"/>
      <c r="S309" s="13"/>
      <c r="T309" s="12"/>
      <c r="U309" s="12"/>
      <c r="V309" s="12"/>
      <c r="W309" s="14"/>
      <c r="X309" s="14"/>
      <c r="Y309" s="14"/>
      <c r="Z309" s="12"/>
      <c r="AA309" s="12"/>
      <c r="AB309" s="12"/>
      <c r="AC309" s="12"/>
      <c r="AD309" s="13"/>
      <c r="AE309" s="12"/>
      <c r="AF309" s="14"/>
      <c r="AG309" s="12"/>
      <c r="AI309" s="12"/>
      <c r="AP309" s="12"/>
      <c r="AQ309" s="12"/>
    </row>
    <row r="310" spans="3:43" ht="12.75">
      <c r="C310" s="25"/>
      <c r="D310" s="25"/>
      <c r="E310" s="12"/>
      <c r="F310" s="12"/>
      <c r="G310" s="10"/>
      <c r="H310" s="11"/>
      <c r="I310" s="14"/>
      <c r="J310" s="14"/>
      <c r="K310" s="13"/>
      <c r="L310" s="12"/>
      <c r="M310" s="14"/>
      <c r="N310" s="13"/>
      <c r="O310" s="12"/>
      <c r="P310" s="14"/>
      <c r="R310" s="12"/>
      <c r="S310" s="13"/>
      <c r="T310" s="12"/>
      <c r="U310" s="12"/>
      <c r="V310" s="12"/>
      <c r="W310" s="14"/>
      <c r="X310" s="14"/>
      <c r="Y310" s="14"/>
      <c r="Z310" s="12"/>
      <c r="AA310" s="12"/>
      <c r="AB310" s="12"/>
      <c r="AC310" s="12"/>
      <c r="AD310" s="13"/>
      <c r="AE310" s="12"/>
      <c r="AF310" s="14"/>
      <c r="AG310" s="12"/>
      <c r="AI310" s="12"/>
      <c r="AP310" s="12"/>
      <c r="AQ310" s="12"/>
    </row>
    <row r="311" spans="3:43" ht="12.75">
      <c r="C311" s="25"/>
      <c r="D311" s="25"/>
      <c r="E311" s="12"/>
      <c r="F311" s="12"/>
      <c r="G311" s="10"/>
      <c r="H311" s="11"/>
      <c r="I311" s="14"/>
      <c r="J311" s="14"/>
      <c r="K311" s="13"/>
      <c r="L311" s="12"/>
      <c r="M311" s="14"/>
      <c r="N311" s="13"/>
      <c r="O311" s="12"/>
      <c r="P311" s="14"/>
      <c r="R311" s="12"/>
      <c r="S311" s="13"/>
      <c r="T311" s="12"/>
      <c r="U311" s="12"/>
      <c r="V311" s="12"/>
      <c r="W311" s="14"/>
      <c r="X311" s="14"/>
      <c r="Y311" s="14"/>
      <c r="Z311" s="12"/>
      <c r="AA311" s="12"/>
      <c r="AB311" s="12"/>
      <c r="AC311" s="12"/>
      <c r="AD311" s="13"/>
      <c r="AE311" s="12"/>
      <c r="AF311" s="14"/>
      <c r="AG311" s="12"/>
      <c r="AI311" s="12"/>
      <c r="AP311" s="12"/>
      <c r="AQ311" s="12"/>
    </row>
    <row r="312" spans="3:43" ht="12.75">
      <c r="C312" s="25"/>
      <c r="D312" s="25"/>
      <c r="E312" s="12"/>
      <c r="F312" s="12"/>
      <c r="G312" s="10"/>
      <c r="H312" s="11"/>
      <c r="I312" s="14"/>
      <c r="J312" s="14"/>
      <c r="K312" s="13"/>
      <c r="L312" s="12"/>
      <c r="M312" s="14"/>
      <c r="N312" s="13"/>
      <c r="O312" s="12"/>
      <c r="P312" s="14"/>
      <c r="R312" s="12"/>
      <c r="S312" s="13"/>
      <c r="T312" s="12"/>
      <c r="U312" s="12"/>
      <c r="V312" s="12"/>
      <c r="W312" s="14"/>
      <c r="X312" s="14"/>
      <c r="Y312" s="14"/>
      <c r="Z312" s="12"/>
      <c r="AA312" s="12"/>
      <c r="AB312" s="12"/>
      <c r="AC312" s="12"/>
      <c r="AD312" s="13"/>
      <c r="AE312" s="12"/>
      <c r="AF312" s="14"/>
      <c r="AG312" s="12"/>
      <c r="AI312" s="12"/>
      <c r="AP312" s="12"/>
      <c r="AQ312" s="12"/>
    </row>
    <row r="313" spans="3:43" ht="12.75">
      <c r="C313" s="25"/>
      <c r="D313" s="25"/>
      <c r="E313" s="12"/>
      <c r="F313" s="12"/>
      <c r="G313" s="10"/>
      <c r="H313" s="11"/>
      <c r="I313" s="14"/>
      <c r="J313" s="14"/>
      <c r="K313" s="13"/>
      <c r="L313" s="12"/>
      <c r="M313" s="14"/>
      <c r="N313" s="13"/>
      <c r="O313" s="12"/>
      <c r="P313" s="14"/>
      <c r="R313" s="12"/>
      <c r="S313" s="13"/>
      <c r="T313" s="12"/>
      <c r="U313" s="12"/>
      <c r="V313" s="12"/>
      <c r="W313" s="14"/>
      <c r="X313" s="14"/>
      <c r="Y313" s="14"/>
      <c r="Z313" s="12"/>
      <c r="AA313" s="12"/>
      <c r="AB313" s="12"/>
      <c r="AC313" s="12"/>
      <c r="AD313" s="13"/>
      <c r="AE313" s="12"/>
      <c r="AF313" s="14"/>
      <c r="AG313" s="12"/>
      <c r="AI313" s="12"/>
      <c r="AP313" s="12"/>
      <c r="AQ313" s="12"/>
    </row>
    <row r="314" spans="3:43" ht="12.75">
      <c r="C314" s="25"/>
      <c r="D314" s="25"/>
      <c r="E314" s="12"/>
      <c r="F314" s="12"/>
      <c r="G314" s="10"/>
      <c r="H314" s="11"/>
      <c r="I314" s="14"/>
      <c r="J314" s="14"/>
      <c r="K314" s="13"/>
      <c r="L314" s="12"/>
      <c r="M314" s="14"/>
      <c r="N314" s="13"/>
      <c r="O314" s="12"/>
      <c r="P314" s="14"/>
      <c r="R314" s="12"/>
      <c r="S314" s="13"/>
      <c r="T314" s="12"/>
      <c r="U314" s="12"/>
      <c r="V314" s="12"/>
      <c r="W314" s="14"/>
      <c r="X314" s="14"/>
      <c r="Y314" s="14"/>
      <c r="Z314" s="12"/>
      <c r="AA314" s="12"/>
      <c r="AB314" s="12"/>
      <c r="AC314" s="12"/>
      <c r="AD314" s="13"/>
      <c r="AE314" s="12"/>
      <c r="AF314" s="14"/>
      <c r="AG314" s="12"/>
      <c r="AI314" s="12"/>
      <c r="AP314" s="12"/>
      <c r="AQ314" s="12"/>
    </row>
    <row r="315" spans="3:43" ht="12.75">
      <c r="C315" s="25"/>
      <c r="D315" s="25"/>
      <c r="E315" s="12"/>
      <c r="F315" s="12"/>
      <c r="G315" s="10"/>
      <c r="H315" s="11"/>
      <c r="I315" s="14"/>
      <c r="J315" s="14"/>
      <c r="K315" s="13"/>
      <c r="L315" s="12"/>
      <c r="M315" s="14"/>
      <c r="N315" s="13"/>
      <c r="O315" s="12"/>
      <c r="P315" s="14"/>
      <c r="R315" s="12"/>
      <c r="S315" s="13"/>
      <c r="T315" s="12"/>
      <c r="U315" s="12"/>
      <c r="V315" s="12"/>
      <c r="W315" s="14"/>
      <c r="X315" s="14"/>
      <c r="Y315" s="14"/>
      <c r="Z315" s="12"/>
      <c r="AA315" s="12"/>
      <c r="AB315" s="12"/>
      <c r="AC315" s="12"/>
      <c r="AD315" s="13"/>
      <c r="AE315" s="12"/>
      <c r="AF315" s="14"/>
      <c r="AG315" s="12"/>
      <c r="AI315" s="12"/>
      <c r="AP315" s="12"/>
      <c r="AQ315" s="12"/>
    </row>
    <row r="316" spans="3:43" ht="12.75">
      <c r="C316" s="25"/>
      <c r="D316" s="25"/>
      <c r="E316" s="12"/>
      <c r="F316" s="12"/>
      <c r="G316" s="10"/>
      <c r="H316" s="11"/>
      <c r="I316" s="14"/>
      <c r="J316" s="14"/>
      <c r="K316" s="13"/>
      <c r="L316" s="12"/>
      <c r="M316" s="14"/>
      <c r="N316" s="13"/>
      <c r="O316" s="12"/>
      <c r="P316" s="14"/>
      <c r="R316" s="12"/>
      <c r="S316" s="13"/>
      <c r="T316" s="12"/>
      <c r="U316" s="12"/>
      <c r="V316" s="12"/>
      <c r="W316" s="14"/>
      <c r="X316" s="14"/>
      <c r="Y316" s="14"/>
      <c r="Z316" s="12"/>
      <c r="AA316" s="12"/>
      <c r="AB316" s="12"/>
      <c r="AC316" s="12"/>
      <c r="AD316" s="13"/>
      <c r="AE316" s="12"/>
      <c r="AF316" s="14"/>
      <c r="AG316" s="12"/>
      <c r="AI316" s="12"/>
      <c r="AP316" s="12"/>
      <c r="AQ316" s="12"/>
    </row>
    <row r="317" spans="3:43" ht="12.75">
      <c r="C317" s="25"/>
      <c r="D317" s="25"/>
      <c r="E317" s="12"/>
      <c r="F317" s="12"/>
      <c r="G317" s="10"/>
      <c r="H317" s="11"/>
      <c r="I317" s="14"/>
      <c r="J317" s="14"/>
      <c r="K317" s="13"/>
      <c r="L317" s="12"/>
      <c r="M317" s="14"/>
      <c r="N317" s="13"/>
      <c r="O317" s="12"/>
      <c r="P317" s="14"/>
      <c r="R317" s="12"/>
      <c r="S317" s="13"/>
      <c r="T317" s="12"/>
      <c r="U317" s="12"/>
      <c r="V317" s="12"/>
      <c r="W317" s="14"/>
      <c r="X317" s="14"/>
      <c r="Y317" s="14"/>
      <c r="Z317" s="12"/>
      <c r="AA317" s="12"/>
      <c r="AB317" s="12"/>
      <c r="AC317" s="12"/>
      <c r="AD317" s="13"/>
      <c r="AE317" s="12"/>
      <c r="AF317" s="14"/>
      <c r="AG317" s="12"/>
      <c r="AI317" s="12"/>
      <c r="AP317" s="12"/>
      <c r="AQ317" s="12"/>
    </row>
    <row r="318" spans="3:43" ht="12.75">
      <c r="C318" s="25"/>
      <c r="D318" s="25"/>
      <c r="E318" s="12"/>
      <c r="F318" s="12"/>
      <c r="G318" s="10"/>
      <c r="H318" s="11"/>
      <c r="I318" s="14"/>
      <c r="J318" s="14"/>
      <c r="K318" s="13"/>
      <c r="L318" s="12"/>
      <c r="M318" s="14"/>
      <c r="N318" s="13"/>
      <c r="O318" s="12"/>
      <c r="P318" s="14"/>
      <c r="R318" s="12"/>
      <c r="S318" s="13"/>
      <c r="T318" s="12"/>
      <c r="U318" s="12"/>
      <c r="V318" s="12"/>
      <c r="W318" s="14"/>
      <c r="X318" s="14"/>
      <c r="Y318" s="14"/>
      <c r="Z318" s="12"/>
      <c r="AA318" s="12"/>
      <c r="AB318" s="12"/>
      <c r="AC318" s="12"/>
      <c r="AD318" s="13"/>
      <c r="AE318" s="12"/>
      <c r="AF318" s="14"/>
      <c r="AG318" s="12"/>
      <c r="AI318" s="12"/>
      <c r="AP318" s="12"/>
      <c r="AQ318" s="12"/>
    </row>
    <row r="319" spans="3:43" ht="12.75">
      <c r="C319" s="25"/>
      <c r="D319" s="25"/>
      <c r="E319" s="12"/>
      <c r="F319" s="12"/>
      <c r="G319" s="10"/>
      <c r="H319" s="11"/>
      <c r="I319" s="14"/>
      <c r="J319" s="14"/>
      <c r="K319" s="13"/>
      <c r="L319" s="12"/>
      <c r="M319" s="14"/>
      <c r="N319" s="13"/>
      <c r="O319" s="12"/>
      <c r="P319" s="14"/>
      <c r="R319" s="12"/>
      <c r="S319" s="13"/>
      <c r="T319" s="12"/>
      <c r="U319" s="12"/>
      <c r="V319" s="12"/>
      <c r="W319" s="14"/>
      <c r="X319" s="14"/>
      <c r="Y319" s="14"/>
      <c r="Z319" s="12"/>
      <c r="AA319" s="12"/>
      <c r="AB319" s="12"/>
      <c r="AC319" s="12"/>
      <c r="AD319" s="13"/>
      <c r="AE319" s="12"/>
      <c r="AF319" s="14"/>
      <c r="AG319" s="12"/>
      <c r="AI319" s="12"/>
      <c r="AP319" s="12"/>
      <c r="AQ319" s="12"/>
    </row>
    <row r="320" spans="3:43" ht="12.75">
      <c r="C320" s="25"/>
      <c r="D320" s="25"/>
      <c r="E320" s="12"/>
      <c r="F320" s="12"/>
      <c r="G320" s="10"/>
      <c r="H320" s="11"/>
      <c r="I320" s="14"/>
      <c r="J320" s="14"/>
      <c r="K320" s="13"/>
      <c r="L320" s="12"/>
      <c r="M320" s="14"/>
      <c r="N320" s="13"/>
      <c r="O320" s="12"/>
      <c r="P320" s="14"/>
      <c r="R320" s="12"/>
      <c r="S320" s="13"/>
      <c r="T320" s="12"/>
      <c r="U320" s="12"/>
      <c r="V320" s="12"/>
      <c r="W320" s="14"/>
      <c r="X320" s="14"/>
      <c r="Y320" s="14"/>
      <c r="Z320" s="12"/>
      <c r="AA320" s="12"/>
      <c r="AB320" s="12"/>
      <c r="AC320" s="12"/>
      <c r="AD320" s="13"/>
      <c r="AE320" s="12"/>
      <c r="AF320" s="14"/>
      <c r="AG320" s="12"/>
      <c r="AI320" s="12"/>
      <c r="AP320" s="12"/>
      <c r="AQ320" s="12"/>
    </row>
    <row r="321" spans="3:43" ht="12.75">
      <c r="C321" s="25"/>
      <c r="D321" s="25"/>
      <c r="E321" s="12"/>
      <c r="F321" s="12"/>
      <c r="G321" s="10"/>
      <c r="H321" s="11"/>
      <c r="I321" s="14"/>
      <c r="J321" s="14"/>
      <c r="K321" s="13"/>
      <c r="L321" s="12"/>
      <c r="M321" s="14"/>
      <c r="N321" s="13"/>
      <c r="O321" s="12"/>
      <c r="P321" s="14"/>
      <c r="R321" s="12"/>
      <c r="S321" s="13"/>
      <c r="T321" s="12"/>
      <c r="U321" s="12"/>
      <c r="V321" s="12"/>
      <c r="W321" s="14"/>
      <c r="X321" s="14"/>
      <c r="Y321" s="14"/>
      <c r="Z321" s="12"/>
      <c r="AA321" s="12"/>
      <c r="AB321" s="12"/>
      <c r="AC321" s="12"/>
      <c r="AD321" s="13"/>
      <c r="AE321" s="12"/>
      <c r="AF321" s="14"/>
      <c r="AG321" s="12"/>
      <c r="AI321" s="12"/>
      <c r="AP321" s="12"/>
      <c r="AQ321" s="12"/>
    </row>
    <row r="322" spans="3:43" ht="12.75">
      <c r="C322" s="25"/>
      <c r="D322" s="25"/>
      <c r="E322" s="12"/>
      <c r="F322" s="12"/>
      <c r="G322" s="10"/>
      <c r="H322" s="11"/>
      <c r="I322" s="14"/>
      <c r="J322" s="14"/>
      <c r="K322" s="13"/>
      <c r="L322" s="12"/>
      <c r="M322" s="14"/>
      <c r="N322" s="13"/>
      <c r="O322" s="12"/>
      <c r="P322" s="14"/>
      <c r="R322" s="12"/>
      <c r="S322" s="13"/>
      <c r="T322" s="12"/>
      <c r="U322" s="12"/>
      <c r="V322" s="12"/>
      <c r="W322" s="14"/>
      <c r="X322" s="14"/>
      <c r="Y322" s="14"/>
      <c r="Z322" s="12"/>
      <c r="AA322" s="12"/>
      <c r="AB322" s="12"/>
      <c r="AC322" s="12"/>
      <c r="AD322" s="13"/>
      <c r="AE322" s="12"/>
      <c r="AF322" s="14"/>
      <c r="AG322" s="12"/>
      <c r="AI322" s="12"/>
      <c r="AP322" s="12"/>
      <c r="AQ322" s="12"/>
    </row>
    <row r="323" spans="3:43" ht="12.75">
      <c r="C323" s="25"/>
      <c r="D323" s="25"/>
      <c r="E323" s="12"/>
      <c r="F323" s="12"/>
      <c r="G323" s="10"/>
      <c r="H323" s="11"/>
      <c r="I323" s="14"/>
      <c r="J323" s="14"/>
      <c r="K323" s="13"/>
      <c r="L323" s="12"/>
      <c r="M323" s="14"/>
      <c r="N323" s="13"/>
      <c r="O323" s="12"/>
      <c r="P323" s="14"/>
      <c r="R323" s="12"/>
      <c r="S323" s="13"/>
      <c r="T323" s="12"/>
      <c r="U323" s="12"/>
      <c r="V323" s="12"/>
      <c r="W323" s="14"/>
      <c r="X323" s="14"/>
      <c r="Y323" s="14"/>
      <c r="Z323" s="12"/>
      <c r="AA323" s="12"/>
      <c r="AB323" s="12"/>
      <c r="AC323" s="12"/>
      <c r="AD323" s="13"/>
      <c r="AE323" s="12"/>
      <c r="AF323" s="14"/>
      <c r="AG323" s="12"/>
      <c r="AI323" s="12"/>
      <c r="AP323" s="12"/>
      <c r="AQ323" s="12"/>
    </row>
    <row r="324" spans="3:43" ht="12.75">
      <c r="C324" s="25"/>
      <c r="D324" s="25"/>
      <c r="E324" s="12"/>
      <c r="F324" s="12"/>
      <c r="G324" s="10"/>
      <c r="H324" s="11"/>
      <c r="I324" s="14"/>
      <c r="J324" s="14"/>
      <c r="K324" s="13"/>
      <c r="L324" s="12"/>
      <c r="M324" s="14"/>
      <c r="N324" s="13"/>
      <c r="O324" s="12"/>
      <c r="P324" s="14"/>
      <c r="R324" s="12"/>
      <c r="S324" s="13"/>
      <c r="T324" s="12"/>
      <c r="U324" s="12"/>
      <c r="V324" s="12"/>
      <c r="W324" s="14"/>
      <c r="X324" s="14"/>
      <c r="Y324" s="14"/>
      <c r="Z324" s="12"/>
      <c r="AA324" s="12"/>
      <c r="AB324" s="12"/>
      <c r="AC324" s="12"/>
      <c r="AD324" s="13"/>
      <c r="AE324" s="12"/>
      <c r="AF324" s="14"/>
      <c r="AG324" s="12"/>
      <c r="AI324" s="12"/>
      <c r="AP324" s="12"/>
      <c r="AQ324" s="12"/>
    </row>
    <row r="325" spans="3:43" ht="12.75">
      <c r="C325" s="25"/>
      <c r="D325" s="25"/>
      <c r="E325" s="12"/>
      <c r="F325" s="12"/>
      <c r="G325" s="10"/>
      <c r="H325" s="11"/>
      <c r="I325" s="14"/>
      <c r="J325" s="14"/>
      <c r="K325" s="13"/>
      <c r="L325" s="12"/>
      <c r="M325" s="14"/>
      <c r="N325" s="13"/>
      <c r="O325" s="12"/>
      <c r="P325" s="14"/>
      <c r="R325" s="12"/>
      <c r="S325" s="13"/>
      <c r="T325" s="12"/>
      <c r="U325" s="12"/>
      <c r="V325" s="12"/>
      <c r="W325" s="14"/>
      <c r="X325" s="14"/>
      <c r="Y325" s="14"/>
      <c r="Z325" s="12"/>
      <c r="AA325" s="12"/>
      <c r="AB325" s="12"/>
      <c r="AC325" s="12"/>
      <c r="AD325" s="13"/>
      <c r="AE325" s="12"/>
      <c r="AF325" s="14"/>
      <c r="AG325" s="12"/>
      <c r="AI325" s="12"/>
      <c r="AP325" s="12"/>
      <c r="AQ325" s="12"/>
    </row>
    <row r="326" spans="3:43" ht="12.75">
      <c r="C326" s="25"/>
      <c r="D326" s="25"/>
      <c r="E326" s="12"/>
      <c r="F326" s="12"/>
      <c r="G326" s="10"/>
      <c r="H326" s="11"/>
      <c r="I326" s="14"/>
      <c r="J326" s="14"/>
      <c r="K326" s="13"/>
      <c r="L326" s="12"/>
      <c r="M326" s="14"/>
      <c r="N326" s="13"/>
      <c r="O326" s="12"/>
      <c r="P326" s="14"/>
      <c r="R326" s="12"/>
      <c r="S326" s="13"/>
      <c r="T326" s="12"/>
      <c r="U326" s="12"/>
      <c r="V326" s="12"/>
      <c r="W326" s="14"/>
      <c r="X326" s="14"/>
      <c r="Y326" s="14"/>
      <c r="Z326" s="12"/>
      <c r="AA326" s="12"/>
      <c r="AB326" s="12"/>
      <c r="AC326" s="12"/>
      <c r="AD326" s="13"/>
      <c r="AE326" s="12"/>
      <c r="AF326" s="14"/>
      <c r="AG326" s="12"/>
      <c r="AI326" s="12"/>
      <c r="AP326" s="12"/>
      <c r="AQ326" s="12"/>
    </row>
    <row r="327" spans="3:43" ht="12.75">
      <c r="C327" s="25"/>
      <c r="D327" s="25"/>
      <c r="E327" s="12"/>
      <c r="F327" s="12"/>
      <c r="G327" s="10"/>
      <c r="H327" s="11"/>
      <c r="I327" s="14"/>
      <c r="J327" s="14"/>
      <c r="K327" s="13"/>
      <c r="L327" s="12"/>
      <c r="M327" s="14"/>
      <c r="N327" s="13"/>
      <c r="O327" s="12"/>
      <c r="P327" s="14"/>
      <c r="R327" s="12"/>
      <c r="S327" s="13"/>
      <c r="T327" s="12"/>
      <c r="U327" s="12"/>
      <c r="V327" s="12"/>
      <c r="W327" s="14"/>
      <c r="X327" s="14"/>
      <c r="Y327" s="14"/>
      <c r="Z327" s="12"/>
      <c r="AA327" s="12"/>
      <c r="AB327" s="12"/>
      <c r="AC327" s="12"/>
      <c r="AD327" s="13"/>
      <c r="AE327" s="12"/>
      <c r="AF327" s="14"/>
      <c r="AG327" s="12"/>
      <c r="AI327" s="12"/>
      <c r="AP327" s="12"/>
      <c r="AQ327" s="12"/>
    </row>
    <row r="328" spans="3:43" ht="12.75">
      <c r="C328" s="25"/>
      <c r="D328" s="25"/>
      <c r="E328" s="12"/>
      <c r="F328" s="12"/>
      <c r="G328" s="10"/>
      <c r="H328" s="11"/>
      <c r="I328" s="14"/>
      <c r="J328" s="14"/>
      <c r="K328" s="13"/>
      <c r="L328" s="12"/>
      <c r="M328" s="14"/>
      <c r="N328" s="13"/>
      <c r="O328" s="12"/>
      <c r="P328" s="14"/>
      <c r="R328" s="12"/>
      <c r="S328" s="13"/>
      <c r="T328" s="12"/>
      <c r="U328" s="12"/>
      <c r="V328" s="12"/>
      <c r="W328" s="14"/>
      <c r="X328" s="14"/>
      <c r="Y328" s="14"/>
      <c r="Z328" s="12"/>
      <c r="AA328" s="12"/>
      <c r="AB328" s="12"/>
      <c r="AC328" s="12"/>
      <c r="AD328" s="13"/>
      <c r="AE328" s="12"/>
      <c r="AF328" s="14"/>
      <c r="AG328" s="12"/>
      <c r="AI328" s="12"/>
      <c r="AP328" s="12"/>
      <c r="AQ328" s="12"/>
    </row>
    <row r="329" spans="3:43" ht="12.75">
      <c r="C329" s="25"/>
      <c r="D329" s="25"/>
      <c r="E329" s="12"/>
      <c r="F329" s="12"/>
      <c r="G329" s="10"/>
      <c r="H329" s="11"/>
      <c r="I329" s="14"/>
      <c r="J329" s="14"/>
      <c r="K329" s="13"/>
      <c r="L329" s="12"/>
      <c r="M329" s="14"/>
      <c r="N329" s="13"/>
      <c r="O329" s="12"/>
      <c r="P329" s="14"/>
      <c r="R329" s="12"/>
      <c r="S329" s="13"/>
      <c r="T329" s="12"/>
      <c r="U329" s="12"/>
      <c r="V329" s="12"/>
      <c r="W329" s="14"/>
      <c r="X329" s="14"/>
      <c r="Y329" s="14"/>
      <c r="Z329" s="12"/>
      <c r="AA329" s="12"/>
      <c r="AB329" s="12"/>
      <c r="AC329" s="12"/>
      <c r="AD329" s="13"/>
      <c r="AE329" s="12"/>
      <c r="AF329" s="14"/>
      <c r="AG329" s="12"/>
      <c r="AI329" s="12"/>
      <c r="AP329" s="12"/>
      <c r="AQ329" s="12"/>
    </row>
    <row r="330" spans="3:43" ht="12.75">
      <c r="C330" s="25"/>
      <c r="D330" s="25"/>
      <c r="E330" s="12"/>
      <c r="F330" s="12"/>
      <c r="G330" s="10"/>
      <c r="H330" s="11"/>
      <c r="I330" s="14"/>
      <c r="J330" s="14"/>
      <c r="K330" s="13"/>
      <c r="L330" s="12"/>
      <c r="M330" s="14"/>
      <c r="N330" s="13"/>
      <c r="O330" s="12"/>
      <c r="P330" s="14"/>
      <c r="R330" s="12"/>
      <c r="S330" s="13"/>
      <c r="T330" s="12"/>
      <c r="U330" s="12"/>
      <c r="V330" s="12"/>
      <c r="W330" s="14"/>
      <c r="X330" s="14"/>
      <c r="Y330" s="14"/>
      <c r="Z330" s="12"/>
      <c r="AA330" s="12"/>
      <c r="AB330" s="12"/>
      <c r="AC330" s="12"/>
      <c r="AD330" s="13"/>
      <c r="AE330" s="12"/>
      <c r="AF330" s="14"/>
      <c r="AG330" s="12"/>
      <c r="AI330" s="12"/>
      <c r="AP330" s="12"/>
      <c r="AQ330" s="12"/>
    </row>
    <row r="331" spans="3:43" ht="12.75">
      <c r="C331" s="25"/>
      <c r="D331" s="25"/>
      <c r="E331" s="12"/>
      <c r="F331" s="12"/>
      <c r="G331" s="10"/>
      <c r="H331" s="11"/>
      <c r="I331" s="14"/>
      <c r="J331" s="14"/>
      <c r="K331" s="13"/>
      <c r="L331" s="12"/>
      <c r="M331" s="14"/>
      <c r="N331" s="13"/>
      <c r="O331" s="12"/>
      <c r="P331" s="14"/>
      <c r="R331" s="12"/>
      <c r="S331" s="13"/>
      <c r="T331" s="12"/>
      <c r="U331" s="12"/>
      <c r="V331" s="12"/>
      <c r="W331" s="14"/>
      <c r="X331" s="14"/>
      <c r="Y331" s="14"/>
      <c r="Z331" s="12"/>
      <c r="AA331" s="12"/>
      <c r="AB331" s="12"/>
      <c r="AC331" s="12"/>
      <c r="AD331" s="13"/>
      <c r="AE331" s="12"/>
      <c r="AF331" s="14"/>
      <c r="AG331" s="12"/>
      <c r="AI331" s="12"/>
      <c r="AP331" s="12"/>
      <c r="AQ331" s="12"/>
    </row>
    <row r="332" spans="3:43" ht="12.75">
      <c r="C332" s="25"/>
      <c r="D332" s="25"/>
      <c r="E332" s="12"/>
      <c r="F332" s="12"/>
      <c r="G332" s="10"/>
      <c r="H332" s="11"/>
      <c r="I332" s="14"/>
      <c r="J332" s="14"/>
      <c r="K332" s="13"/>
      <c r="L332" s="12"/>
      <c r="M332" s="14"/>
      <c r="N332" s="13"/>
      <c r="O332" s="12"/>
      <c r="P332" s="14"/>
      <c r="R332" s="12"/>
      <c r="S332" s="13"/>
      <c r="T332" s="12"/>
      <c r="U332" s="12"/>
      <c r="V332" s="12"/>
      <c r="W332" s="14"/>
      <c r="X332" s="14"/>
      <c r="Y332" s="14"/>
      <c r="Z332" s="12"/>
      <c r="AA332" s="12"/>
      <c r="AB332" s="12"/>
      <c r="AC332" s="12"/>
      <c r="AD332" s="13"/>
      <c r="AE332" s="12"/>
      <c r="AF332" s="14"/>
      <c r="AG332" s="12"/>
      <c r="AI332" s="12"/>
      <c r="AP332" s="12"/>
      <c r="AQ332" s="12"/>
    </row>
    <row r="333" spans="3:43" ht="12.75">
      <c r="C333" s="25"/>
      <c r="D333" s="25"/>
      <c r="E333" s="12"/>
      <c r="F333" s="12"/>
      <c r="G333" s="10"/>
      <c r="H333" s="11"/>
      <c r="I333" s="14"/>
      <c r="J333" s="14"/>
      <c r="K333" s="13"/>
      <c r="L333" s="12"/>
      <c r="M333" s="14"/>
      <c r="N333" s="13"/>
      <c r="O333" s="12"/>
      <c r="P333" s="14"/>
      <c r="R333" s="12"/>
      <c r="S333" s="13"/>
      <c r="T333" s="12"/>
      <c r="U333" s="12"/>
      <c r="V333" s="12"/>
      <c r="W333" s="14"/>
      <c r="X333" s="14"/>
      <c r="Y333" s="14"/>
      <c r="Z333" s="12"/>
      <c r="AA333" s="12"/>
      <c r="AB333" s="12"/>
      <c r="AC333" s="12"/>
      <c r="AD333" s="13"/>
      <c r="AE333" s="12"/>
      <c r="AF333" s="14"/>
      <c r="AG333" s="12"/>
      <c r="AI333" s="12"/>
      <c r="AP333" s="12"/>
      <c r="AQ333" s="12"/>
    </row>
    <row r="334" spans="3:43" ht="12.75">
      <c r="C334" s="25"/>
      <c r="D334" s="25"/>
      <c r="E334" s="12"/>
      <c r="F334" s="12"/>
      <c r="G334" s="10"/>
      <c r="H334" s="11"/>
      <c r="I334" s="14"/>
      <c r="J334" s="14"/>
      <c r="K334" s="13"/>
      <c r="L334" s="12"/>
      <c r="M334" s="14"/>
      <c r="N334" s="13"/>
      <c r="O334" s="12"/>
      <c r="P334" s="14"/>
      <c r="R334" s="12"/>
      <c r="S334" s="13"/>
      <c r="T334" s="12"/>
      <c r="U334" s="12"/>
      <c r="V334" s="12"/>
      <c r="W334" s="14"/>
      <c r="X334" s="14"/>
      <c r="Y334" s="14"/>
      <c r="Z334" s="12"/>
      <c r="AA334" s="12"/>
      <c r="AB334" s="12"/>
      <c r="AC334" s="12"/>
      <c r="AD334" s="13"/>
      <c r="AE334" s="12"/>
      <c r="AF334" s="14"/>
      <c r="AG334" s="12"/>
      <c r="AI334" s="12"/>
      <c r="AP334" s="12"/>
      <c r="AQ334" s="12"/>
    </row>
    <row r="335" spans="3:43" ht="12.75">
      <c r="C335" s="25"/>
      <c r="D335" s="25"/>
      <c r="E335" s="12"/>
      <c r="F335" s="12"/>
      <c r="G335" s="10"/>
      <c r="H335" s="11"/>
      <c r="I335" s="14"/>
      <c r="J335" s="14"/>
      <c r="K335" s="13"/>
      <c r="L335" s="12"/>
      <c r="M335" s="14"/>
      <c r="N335" s="13"/>
      <c r="O335" s="12"/>
      <c r="P335" s="14"/>
      <c r="R335" s="12"/>
      <c r="S335" s="13"/>
      <c r="T335" s="12"/>
      <c r="U335" s="12"/>
      <c r="V335" s="12"/>
      <c r="W335" s="14"/>
      <c r="X335" s="14"/>
      <c r="Y335" s="14"/>
      <c r="Z335" s="12"/>
      <c r="AA335" s="12"/>
      <c r="AB335" s="12"/>
      <c r="AC335" s="12"/>
      <c r="AD335" s="13"/>
      <c r="AE335" s="12"/>
      <c r="AF335" s="14"/>
      <c r="AG335" s="12"/>
      <c r="AI335" s="12"/>
      <c r="AP335" s="12"/>
      <c r="AQ335" s="12"/>
    </row>
    <row r="336" spans="3:43" ht="12.75">
      <c r="C336" s="25"/>
      <c r="D336" s="25"/>
      <c r="E336" s="12"/>
      <c r="F336" s="12"/>
      <c r="G336" s="10"/>
      <c r="H336" s="11"/>
      <c r="I336" s="14"/>
      <c r="J336" s="14"/>
      <c r="K336" s="13"/>
      <c r="L336" s="12"/>
      <c r="M336" s="14"/>
      <c r="N336" s="13"/>
      <c r="O336" s="12"/>
      <c r="P336" s="14"/>
      <c r="R336" s="12"/>
      <c r="S336" s="13"/>
      <c r="T336" s="12"/>
      <c r="U336" s="12"/>
      <c r="V336" s="12"/>
      <c r="W336" s="14"/>
      <c r="X336" s="14"/>
      <c r="Y336" s="14"/>
      <c r="Z336" s="12"/>
      <c r="AA336" s="12"/>
      <c r="AB336" s="12"/>
      <c r="AC336" s="12"/>
      <c r="AD336" s="13"/>
      <c r="AE336" s="12"/>
      <c r="AF336" s="14"/>
      <c r="AG336" s="12"/>
      <c r="AI336" s="12"/>
      <c r="AP336" s="12"/>
      <c r="AQ336" s="12"/>
    </row>
    <row r="337" spans="3:43" ht="12.75">
      <c r="C337" s="25"/>
      <c r="D337" s="25"/>
      <c r="E337" s="12"/>
      <c r="F337" s="12"/>
      <c r="G337" s="10"/>
      <c r="H337" s="11"/>
      <c r="I337" s="14"/>
      <c r="J337" s="14"/>
      <c r="K337" s="13"/>
      <c r="L337" s="12"/>
      <c r="M337" s="14"/>
      <c r="N337" s="13"/>
      <c r="O337" s="12"/>
      <c r="P337" s="14"/>
      <c r="R337" s="12"/>
      <c r="S337" s="13"/>
      <c r="T337" s="12"/>
      <c r="U337" s="12"/>
      <c r="V337" s="12"/>
      <c r="W337" s="14"/>
      <c r="X337" s="14"/>
      <c r="Y337" s="14"/>
      <c r="Z337" s="12"/>
      <c r="AA337" s="12"/>
      <c r="AB337" s="12"/>
      <c r="AC337" s="12"/>
      <c r="AD337" s="13"/>
      <c r="AE337" s="12"/>
      <c r="AF337" s="14"/>
      <c r="AG337" s="12"/>
      <c r="AI337" s="12"/>
      <c r="AP337" s="12"/>
      <c r="AQ337" s="12"/>
    </row>
    <row r="338" spans="3:43" ht="12.75">
      <c r="C338" s="25"/>
      <c r="D338" s="25"/>
      <c r="E338" s="12"/>
      <c r="F338" s="12"/>
      <c r="G338" s="10"/>
      <c r="H338" s="11"/>
      <c r="I338" s="14"/>
      <c r="J338" s="14"/>
      <c r="K338" s="13"/>
      <c r="L338" s="12"/>
      <c r="M338" s="14"/>
      <c r="N338" s="13"/>
      <c r="O338" s="12"/>
      <c r="P338" s="14"/>
      <c r="R338" s="12"/>
      <c r="S338" s="13"/>
      <c r="T338" s="12"/>
      <c r="U338" s="12"/>
      <c r="V338" s="12"/>
      <c r="W338" s="14"/>
      <c r="X338" s="14"/>
      <c r="Y338" s="14"/>
      <c r="Z338" s="12"/>
      <c r="AA338" s="12"/>
      <c r="AB338" s="12"/>
      <c r="AC338" s="12"/>
      <c r="AD338" s="13"/>
      <c r="AE338" s="12"/>
      <c r="AF338" s="14"/>
      <c r="AG338" s="12"/>
      <c r="AI338" s="12"/>
      <c r="AP338" s="12"/>
      <c r="AQ338" s="12"/>
    </row>
    <row r="339" spans="3:43" ht="12.75">
      <c r="C339" s="25"/>
      <c r="D339" s="25"/>
      <c r="E339" s="12"/>
      <c r="F339" s="12"/>
      <c r="G339" s="10"/>
      <c r="H339" s="11"/>
      <c r="I339" s="14"/>
      <c r="J339" s="14"/>
      <c r="K339" s="13"/>
      <c r="L339" s="12"/>
      <c r="M339" s="14"/>
      <c r="N339" s="13"/>
      <c r="O339" s="12"/>
      <c r="P339" s="14"/>
      <c r="R339" s="12"/>
      <c r="S339" s="13"/>
      <c r="T339" s="12"/>
      <c r="U339" s="12"/>
      <c r="V339" s="12"/>
      <c r="W339" s="14"/>
      <c r="X339" s="14"/>
      <c r="Y339" s="14"/>
      <c r="Z339" s="12"/>
      <c r="AA339" s="12"/>
      <c r="AB339" s="12"/>
      <c r="AC339" s="12"/>
      <c r="AD339" s="13"/>
      <c r="AE339" s="12"/>
      <c r="AF339" s="14"/>
      <c r="AG339" s="12"/>
      <c r="AI339" s="12"/>
      <c r="AP339" s="12"/>
      <c r="AQ339" s="12"/>
    </row>
    <row r="340" spans="3:43" ht="12.75">
      <c r="C340" s="25"/>
      <c r="D340" s="25"/>
      <c r="E340" s="12"/>
      <c r="F340" s="12"/>
      <c r="G340" s="10"/>
      <c r="H340" s="11"/>
      <c r="I340" s="14"/>
      <c r="J340" s="14"/>
      <c r="K340" s="13"/>
      <c r="L340" s="12"/>
      <c r="M340" s="14"/>
      <c r="N340" s="13"/>
      <c r="O340" s="12"/>
      <c r="P340" s="14"/>
      <c r="R340" s="12"/>
      <c r="S340" s="13"/>
      <c r="T340" s="12"/>
      <c r="U340" s="12"/>
      <c r="V340" s="12"/>
      <c r="W340" s="14"/>
      <c r="X340" s="14"/>
      <c r="Y340" s="14"/>
      <c r="Z340" s="12"/>
      <c r="AA340" s="12"/>
      <c r="AB340" s="12"/>
      <c r="AC340" s="12"/>
      <c r="AD340" s="13"/>
      <c r="AE340" s="12"/>
      <c r="AF340" s="14"/>
      <c r="AG340" s="12"/>
      <c r="AI340" s="12"/>
      <c r="AP340" s="12"/>
      <c r="AQ340" s="12"/>
    </row>
    <row r="341" spans="3:43" ht="12.75">
      <c r="C341" s="25"/>
      <c r="D341" s="25"/>
      <c r="E341" s="12"/>
      <c r="F341" s="12"/>
      <c r="G341" s="10"/>
      <c r="H341" s="11"/>
      <c r="I341" s="14"/>
      <c r="J341" s="14"/>
      <c r="K341" s="13"/>
      <c r="L341" s="12"/>
      <c r="M341" s="14"/>
      <c r="N341" s="13"/>
      <c r="O341" s="12"/>
      <c r="P341" s="14"/>
      <c r="R341" s="12"/>
      <c r="S341" s="13"/>
      <c r="T341" s="12"/>
      <c r="U341" s="12"/>
      <c r="V341" s="12"/>
      <c r="W341" s="14"/>
      <c r="X341" s="14"/>
      <c r="Y341" s="14"/>
      <c r="Z341" s="12"/>
      <c r="AA341" s="12"/>
      <c r="AB341" s="12"/>
      <c r="AC341" s="12"/>
      <c r="AD341" s="13"/>
      <c r="AE341" s="12"/>
      <c r="AF341" s="14"/>
      <c r="AG341" s="12"/>
      <c r="AI341" s="12"/>
      <c r="AP341" s="12"/>
      <c r="AQ341" s="12"/>
    </row>
    <row r="342" spans="3:43" ht="12.75">
      <c r="C342" s="25"/>
      <c r="D342" s="25"/>
      <c r="E342" s="12"/>
      <c r="F342" s="12"/>
      <c r="G342" s="10"/>
      <c r="H342" s="11"/>
      <c r="I342" s="14"/>
      <c r="J342" s="14"/>
      <c r="K342" s="13"/>
      <c r="L342" s="12"/>
      <c r="M342" s="14"/>
      <c r="N342" s="13"/>
      <c r="O342" s="12"/>
      <c r="P342" s="14"/>
      <c r="R342" s="12"/>
      <c r="S342" s="13"/>
      <c r="T342" s="12"/>
      <c r="U342" s="12"/>
      <c r="V342" s="12"/>
      <c r="W342" s="14"/>
      <c r="X342" s="14"/>
      <c r="Y342" s="14"/>
      <c r="Z342" s="12"/>
      <c r="AA342" s="12"/>
      <c r="AB342" s="12"/>
      <c r="AC342" s="12"/>
      <c r="AD342" s="13"/>
      <c r="AE342" s="12"/>
      <c r="AF342" s="14"/>
      <c r="AG342" s="12"/>
      <c r="AI342" s="12"/>
      <c r="AP342" s="12"/>
      <c r="AQ342" s="12"/>
    </row>
    <row r="343" spans="3:43" ht="12.75">
      <c r="C343" s="25"/>
      <c r="D343" s="25"/>
      <c r="E343" s="12"/>
      <c r="F343" s="12"/>
      <c r="G343" s="10"/>
      <c r="H343" s="11"/>
      <c r="I343" s="14"/>
      <c r="J343" s="14"/>
      <c r="K343" s="13"/>
      <c r="L343" s="12"/>
      <c r="M343" s="14"/>
      <c r="N343" s="13"/>
      <c r="O343" s="12"/>
      <c r="P343" s="14"/>
      <c r="R343" s="12"/>
      <c r="S343" s="13"/>
      <c r="T343" s="12"/>
      <c r="U343" s="12"/>
      <c r="V343" s="12"/>
      <c r="W343" s="14"/>
      <c r="X343" s="14"/>
      <c r="Y343" s="14"/>
      <c r="Z343" s="12"/>
      <c r="AA343" s="12"/>
      <c r="AB343" s="12"/>
      <c r="AC343" s="12"/>
      <c r="AD343" s="13"/>
      <c r="AE343" s="12"/>
      <c r="AF343" s="14"/>
      <c r="AG343" s="12"/>
      <c r="AI343" s="12"/>
      <c r="AP343" s="12"/>
      <c r="AQ343" s="12"/>
    </row>
    <row r="344" spans="3:43" ht="12.75">
      <c r="C344" s="25"/>
      <c r="D344" s="25"/>
      <c r="E344" s="12"/>
      <c r="F344" s="12"/>
      <c r="G344" s="10"/>
      <c r="H344" s="11"/>
      <c r="I344" s="14"/>
      <c r="J344" s="14"/>
      <c r="K344" s="13"/>
      <c r="L344" s="12"/>
      <c r="M344" s="14"/>
      <c r="N344" s="13"/>
      <c r="O344" s="12"/>
      <c r="P344" s="14"/>
      <c r="R344" s="12"/>
      <c r="S344" s="13"/>
      <c r="T344" s="12"/>
      <c r="U344" s="12"/>
      <c r="V344" s="12"/>
      <c r="W344" s="14"/>
      <c r="X344" s="14"/>
      <c r="Y344" s="14"/>
      <c r="Z344" s="12"/>
      <c r="AA344" s="12"/>
      <c r="AB344" s="12"/>
      <c r="AC344" s="12"/>
      <c r="AD344" s="13"/>
      <c r="AE344" s="12"/>
      <c r="AF344" s="14"/>
      <c r="AG344" s="12"/>
      <c r="AI344" s="12"/>
      <c r="AP344" s="12"/>
      <c r="AQ344" s="12"/>
    </row>
    <row r="345" spans="3:43" ht="12.75">
      <c r="C345" s="25"/>
      <c r="D345" s="25"/>
      <c r="E345" s="12"/>
      <c r="F345" s="12"/>
      <c r="G345" s="10"/>
      <c r="H345" s="11"/>
      <c r="I345" s="14"/>
      <c r="J345" s="14"/>
      <c r="K345" s="13"/>
      <c r="L345" s="12"/>
      <c r="M345" s="14"/>
      <c r="N345" s="13"/>
      <c r="O345" s="12"/>
      <c r="P345" s="14"/>
      <c r="R345" s="12"/>
      <c r="S345" s="13"/>
      <c r="T345" s="12"/>
      <c r="U345" s="12"/>
      <c r="V345" s="12"/>
      <c r="W345" s="14"/>
      <c r="X345" s="14"/>
      <c r="Y345" s="14"/>
      <c r="Z345" s="12"/>
      <c r="AA345" s="12"/>
      <c r="AB345" s="12"/>
      <c r="AC345" s="12"/>
      <c r="AD345" s="13"/>
      <c r="AE345" s="12"/>
      <c r="AF345" s="14"/>
      <c r="AG345" s="12"/>
      <c r="AI345" s="12"/>
      <c r="AP345" s="12"/>
      <c r="AQ345" s="12"/>
    </row>
    <row r="346" spans="3:43" ht="12.75">
      <c r="C346" s="25"/>
      <c r="D346" s="25"/>
      <c r="E346" s="12"/>
      <c r="F346" s="12"/>
      <c r="G346" s="10"/>
      <c r="H346" s="11"/>
      <c r="I346" s="14"/>
      <c r="J346" s="14"/>
      <c r="K346" s="13"/>
      <c r="L346" s="12"/>
      <c r="M346" s="14"/>
      <c r="N346" s="13"/>
      <c r="O346" s="12"/>
      <c r="P346" s="14"/>
      <c r="R346" s="12"/>
      <c r="S346" s="13"/>
      <c r="T346" s="12"/>
      <c r="U346" s="12"/>
      <c r="V346" s="12"/>
      <c r="W346" s="14"/>
      <c r="X346" s="14"/>
      <c r="Y346" s="14"/>
      <c r="Z346" s="12"/>
      <c r="AA346" s="12"/>
      <c r="AB346" s="12"/>
      <c r="AC346" s="12"/>
      <c r="AD346" s="13"/>
      <c r="AE346" s="12"/>
      <c r="AF346" s="14"/>
      <c r="AG346" s="12"/>
      <c r="AI346" s="12"/>
      <c r="AP346" s="12"/>
      <c r="AQ346" s="12"/>
    </row>
    <row r="347" spans="3:43" ht="12.75">
      <c r="C347" s="25"/>
      <c r="D347" s="25"/>
      <c r="E347" s="12"/>
      <c r="F347" s="12"/>
      <c r="G347" s="10"/>
      <c r="H347" s="11"/>
      <c r="I347" s="14"/>
      <c r="J347" s="14"/>
      <c r="K347" s="13"/>
      <c r="L347" s="12"/>
      <c r="M347" s="14"/>
      <c r="N347" s="13"/>
      <c r="O347" s="12"/>
      <c r="P347" s="14"/>
      <c r="R347" s="12"/>
      <c r="S347" s="13"/>
      <c r="T347" s="12"/>
      <c r="U347" s="12"/>
      <c r="V347" s="12"/>
      <c r="W347" s="14"/>
      <c r="X347" s="14"/>
      <c r="Y347" s="14"/>
      <c r="Z347" s="12"/>
      <c r="AA347" s="12"/>
      <c r="AB347" s="12"/>
      <c r="AC347" s="12"/>
      <c r="AD347" s="13"/>
      <c r="AE347" s="12"/>
      <c r="AF347" s="14"/>
      <c r="AG347" s="12"/>
      <c r="AI347" s="12"/>
      <c r="AP347" s="12"/>
      <c r="AQ347" s="12"/>
    </row>
    <row r="348" spans="3:43" ht="12.75">
      <c r="C348" s="25"/>
      <c r="D348" s="25"/>
      <c r="E348" s="12"/>
      <c r="F348" s="12"/>
      <c r="G348" s="10"/>
      <c r="H348" s="11"/>
      <c r="I348" s="14"/>
      <c r="J348" s="14"/>
      <c r="K348" s="13"/>
      <c r="L348" s="12"/>
      <c r="M348" s="14"/>
      <c r="N348" s="13"/>
      <c r="O348" s="12"/>
      <c r="P348" s="14"/>
      <c r="R348" s="12"/>
      <c r="S348" s="13"/>
      <c r="T348" s="12"/>
      <c r="U348" s="12"/>
      <c r="V348" s="12"/>
      <c r="W348" s="14"/>
      <c r="X348" s="14"/>
      <c r="Y348" s="14"/>
      <c r="Z348" s="12"/>
      <c r="AA348" s="12"/>
      <c r="AB348" s="12"/>
      <c r="AC348" s="12"/>
      <c r="AD348" s="13"/>
      <c r="AE348" s="12"/>
      <c r="AF348" s="14"/>
      <c r="AG348" s="12"/>
      <c r="AI348" s="12"/>
      <c r="AP348" s="12"/>
      <c r="AQ348" s="12"/>
    </row>
    <row r="349" spans="3:43" ht="12.75">
      <c r="C349" s="25"/>
      <c r="D349" s="25"/>
      <c r="E349" s="12"/>
      <c r="F349" s="12"/>
      <c r="G349" s="10"/>
      <c r="H349" s="11"/>
      <c r="I349" s="14"/>
      <c r="J349" s="14"/>
      <c r="K349" s="13"/>
      <c r="L349" s="12"/>
      <c r="M349" s="14"/>
      <c r="N349" s="13"/>
      <c r="O349" s="12"/>
      <c r="P349" s="14"/>
      <c r="R349" s="12"/>
      <c r="S349" s="13"/>
      <c r="T349" s="12"/>
      <c r="U349" s="12"/>
      <c r="V349" s="12"/>
      <c r="W349" s="14"/>
      <c r="X349" s="14"/>
      <c r="Y349" s="14"/>
      <c r="Z349" s="12"/>
      <c r="AA349" s="12"/>
      <c r="AB349" s="12"/>
      <c r="AC349" s="12"/>
      <c r="AD349" s="13"/>
      <c r="AE349" s="12"/>
      <c r="AF349" s="14"/>
      <c r="AG349" s="12"/>
      <c r="AI349" s="12"/>
      <c r="AP349" s="12"/>
      <c r="AQ349" s="12"/>
    </row>
    <row r="350" spans="3:43" ht="12.75">
      <c r="C350" s="25"/>
      <c r="D350" s="25"/>
      <c r="E350" s="12"/>
      <c r="F350" s="12"/>
      <c r="G350" s="10"/>
      <c r="H350" s="11"/>
      <c r="I350" s="14"/>
      <c r="J350" s="14"/>
      <c r="K350" s="13"/>
      <c r="L350" s="12"/>
      <c r="M350" s="14"/>
      <c r="N350" s="13"/>
      <c r="O350" s="12"/>
      <c r="P350" s="14"/>
      <c r="R350" s="12"/>
      <c r="S350" s="13"/>
      <c r="T350" s="12"/>
      <c r="U350" s="12"/>
      <c r="V350" s="12"/>
      <c r="W350" s="14"/>
      <c r="X350" s="14"/>
      <c r="Y350" s="14"/>
      <c r="Z350" s="12"/>
      <c r="AA350" s="12"/>
      <c r="AB350" s="12"/>
      <c r="AC350" s="12"/>
      <c r="AD350" s="13"/>
      <c r="AE350" s="12"/>
      <c r="AF350" s="14"/>
      <c r="AG350" s="12"/>
      <c r="AI350" s="12"/>
      <c r="AP350" s="12"/>
      <c r="AQ350" s="12"/>
    </row>
    <row r="351" spans="3:43" ht="12.75">
      <c r="C351" s="25"/>
      <c r="D351" s="25"/>
      <c r="E351" s="12"/>
      <c r="F351" s="12"/>
      <c r="G351" s="10"/>
      <c r="H351" s="11"/>
      <c r="I351" s="14"/>
      <c r="J351" s="14"/>
      <c r="K351" s="13"/>
      <c r="L351" s="12"/>
      <c r="M351" s="14"/>
      <c r="N351" s="13"/>
      <c r="O351" s="12"/>
      <c r="P351" s="14"/>
      <c r="R351" s="12"/>
      <c r="S351" s="13"/>
      <c r="T351" s="12"/>
      <c r="U351" s="12"/>
      <c r="V351" s="12"/>
      <c r="W351" s="14"/>
      <c r="X351" s="14"/>
      <c r="Y351" s="14"/>
      <c r="Z351" s="12"/>
      <c r="AA351" s="12"/>
      <c r="AB351" s="12"/>
      <c r="AC351" s="12"/>
      <c r="AD351" s="13"/>
      <c r="AE351" s="12"/>
      <c r="AF351" s="14"/>
      <c r="AG351" s="12"/>
      <c r="AI351" s="12"/>
      <c r="AP351" s="12"/>
      <c r="AQ351" s="12"/>
    </row>
    <row r="352" spans="3:43" ht="12.75">
      <c r="C352" s="25"/>
      <c r="D352" s="25"/>
      <c r="E352" s="12"/>
      <c r="F352" s="12"/>
      <c r="G352" s="10"/>
      <c r="H352" s="11"/>
      <c r="I352" s="14"/>
      <c r="J352" s="14"/>
      <c r="K352" s="13"/>
      <c r="L352" s="12"/>
      <c r="M352" s="14"/>
      <c r="N352" s="13"/>
      <c r="O352" s="12"/>
      <c r="P352" s="14"/>
      <c r="R352" s="12"/>
      <c r="S352" s="13"/>
      <c r="T352" s="12"/>
      <c r="U352" s="12"/>
      <c r="V352" s="12"/>
      <c r="W352" s="14"/>
      <c r="X352" s="14"/>
      <c r="Y352" s="14"/>
      <c r="Z352" s="12"/>
      <c r="AA352" s="12"/>
      <c r="AB352" s="12"/>
      <c r="AC352" s="12"/>
      <c r="AD352" s="13"/>
      <c r="AE352" s="12"/>
      <c r="AF352" s="14"/>
      <c r="AG352" s="12"/>
      <c r="AI352" s="12"/>
      <c r="AP352" s="12"/>
      <c r="AQ352" s="12"/>
    </row>
    <row r="353" spans="3:43" ht="12.75">
      <c r="C353" s="25"/>
      <c r="D353" s="25"/>
      <c r="E353" s="12"/>
      <c r="F353" s="12"/>
      <c r="G353" s="10"/>
      <c r="H353" s="11"/>
      <c r="I353" s="14"/>
      <c r="J353" s="14"/>
      <c r="K353" s="13"/>
      <c r="L353" s="12"/>
      <c r="M353" s="14"/>
      <c r="N353" s="13"/>
      <c r="O353" s="12"/>
      <c r="P353" s="14"/>
      <c r="R353" s="12"/>
      <c r="S353" s="13"/>
      <c r="T353" s="12"/>
      <c r="U353" s="12"/>
      <c r="V353" s="12"/>
      <c r="W353" s="14"/>
      <c r="X353" s="14"/>
      <c r="Y353" s="14"/>
      <c r="Z353" s="12"/>
      <c r="AA353" s="12"/>
      <c r="AB353" s="12"/>
      <c r="AC353" s="12"/>
      <c r="AD353" s="13"/>
      <c r="AE353" s="12"/>
      <c r="AF353" s="14"/>
      <c r="AG353" s="12"/>
      <c r="AI353" s="12"/>
      <c r="AP353" s="12"/>
      <c r="AQ353" s="12"/>
    </row>
    <row r="354" spans="3:43" ht="12.75">
      <c r="C354" s="25"/>
      <c r="D354" s="25"/>
      <c r="E354" s="12"/>
      <c r="F354" s="12"/>
      <c r="G354" s="10"/>
      <c r="H354" s="11"/>
      <c r="I354" s="14"/>
      <c r="J354" s="14"/>
      <c r="K354" s="13"/>
      <c r="L354" s="12"/>
      <c r="M354" s="14"/>
      <c r="N354" s="13"/>
      <c r="O354" s="12"/>
      <c r="P354" s="14"/>
      <c r="R354" s="12"/>
      <c r="S354" s="13"/>
      <c r="T354" s="12"/>
      <c r="U354" s="12"/>
      <c r="V354" s="12"/>
      <c r="W354" s="14"/>
      <c r="X354" s="14"/>
      <c r="Y354" s="14"/>
      <c r="Z354" s="12"/>
      <c r="AA354" s="12"/>
      <c r="AB354" s="12"/>
      <c r="AC354" s="12"/>
      <c r="AD354" s="13"/>
      <c r="AE354" s="12"/>
      <c r="AF354" s="14"/>
      <c r="AG354" s="12"/>
      <c r="AI354" s="12"/>
      <c r="AP354" s="12"/>
      <c r="AQ354" s="12"/>
    </row>
    <row r="355" spans="3:43" ht="12.75">
      <c r="C355" s="25"/>
      <c r="D355" s="25"/>
      <c r="E355" s="12"/>
      <c r="F355" s="12"/>
      <c r="G355" s="10"/>
      <c r="H355" s="11"/>
      <c r="I355" s="14"/>
      <c r="J355" s="14"/>
      <c r="K355" s="13"/>
      <c r="L355" s="12"/>
      <c r="M355" s="14"/>
      <c r="N355" s="13"/>
      <c r="O355" s="12"/>
      <c r="P355" s="14"/>
      <c r="R355" s="12"/>
      <c r="S355" s="13"/>
      <c r="T355" s="12"/>
      <c r="U355" s="12"/>
      <c r="V355" s="12"/>
      <c r="W355" s="14"/>
      <c r="X355" s="14"/>
      <c r="Y355" s="14"/>
      <c r="Z355" s="12"/>
      <c r="AA355" s="12"/>
      <c r="AB355" s="12"/>
      <c r="AC355" s="12"/>
      <c r="AD355" s="13"/>
      <c r="AE355" s="12"/>
      <c r="AF355" s="14"/>
      <c r="AG355" s="12"/>
      <c r="AI355" s="12"/>
      <c r="AP355" s="12"/>
      <c r="AQ355" s="12"/>
    </row>
    <row r="356" spans="3:43" ht="12.75">
      <c r="C356" s="25"/>
      <c r="D356" s="25"/>
      <c r="E356" s="12"/>
      <c r="F356" s="12"/>
      <c r="G356" s="10"/>
      <c r="H356" s="11"/>
      <c r="I356" s="14"/>
      <c r="J356" s="14"/>
      <c r="K356" s="13"/>
      <c r="L356" s="12"/>
      <c r="M356" s="14"/>
      <c r="N356" s="13"/>
      <c r="O356" s="12"/>
      <c r="P356" s="14"/>
      <c r="R356" s="12"/>
      <c r="S356" s="13"/>
      <c r="T356" s="12"/>
      <c r="U356" s="12"/>
      <c r="V356" s="12"/>
      <c r="W356" s="14"/>
      <c r="X356" s="14"/>
      <c r="Y356" s="14"/>
      <c r="Z356" s="12"/>
      <c r="AA356" s="12"/>
      <c r="AB356" s="12"/>
      <c r="AC356" s="12"/>
      <c r="AD356" s="13"/>
      <c r="AE356" s="12"/>
      <c r="AF356" s="14"/>
      <c r="AG356" s="12"/>
      <c r="AI356" s="12"/>
      <c r="AP356" s="12"/>
      <c r="AQ356" s="12"/>
    </row>
    <row r="357" spans="3:43" ht="12.75">
      <c r="C357" s="25"/>
      <c r="D357" s="25"/>
      <c r="E357" s="12"/>
      <c r="F357" s="12"/>
      <c r="G357" s="10"/>
      <c r="H357" s="11"/>
      <c r="I357" s="14"/>
      <c r="J357" s="14"/>
      <c r="K357" s="13"/>
      <c r="L357" s="12"/>
      <c r="M357" s="14"/>
      <c r="N357" s="13"/>
      <c r="O357" s="12"/>
      <c r="P357" s="14"/>
      <c r="R357" s="12"/>
      <c r="S357" s="13"/>
      <c r="T357" s="12"/>
      <c r="U357" s="12"/>
      <c r="V357" s="12"/>
      <c r="W357" s="14"/>
      <c r="X357" s="14"/>
      <c r="Y357" s="14"/>
      <c r="Z357" s="12"/>
      <c r="AA357" s="12"/>
      <c r="AB357" s="12"/>
      <c r="AC357" s="12"/>
      <c r="AD357" s="13"/>
      <c r="AE357" s="12"/>
      <c r="AF357" s="14"/>
      <c r="AG357" s="12"/>
      <c r="AI357" s="12"/>
      <c r="AP357" s="12"/>
      <c r="AQ357" s="12"/>
    </row>
    <row r="358" spans="3:43" ht="12.75">
      <c r="C358" s="25"/>
      <c r="D358" s="25"/>
      <c r="E358" s="12"/>
      <c r="F358" s="12"/>
      <c r="G358" s="10"/>
      <c r="H358" s="11"/>
      <c r="I358" s="14"/>
      <c r="J358" s="14"/>
      <c r="K358" s="13"/>
      <c r="L358" s="12"/>
      <c r="M358" s="14"/>
      <c r="N358" s="13"/>
      <c r="O358" s="12"/>
      <c r="P358" s="14"/>
      <c r="R358" s="12"/>
      <c r="S358" s="13"/>
      <c r="T358" s="12"/>
      <c r="U358" s="12"/>
      <c r="V358" s="12"/>
      <c r="W358" s="14"/>
      <c r="X358" s="14"/>
      <c r="Y358" s="14"/>
      <c r="Z358" s="12"/>
      <c r="AA358" s="12"/>
      <c r="AB358" s="12"/>
      <c r="AC358" s="12"/>
      <c r="AD358" s="13"/>
      <c r="AE358" s="12"/>
      <c r="AF358" s="14"/>
      <c r="AG358" s="12"/>
      <c r="AI358" s="12"/>
      <c r="AP358" s="12"/>
      <c r="AQ358" s="12"/>
    </row>
    <row r="359" spans="3:43" ht="12.75">
      <c r="C359" s="25"/>
      <c r="D359" s="25"/>
      <c r="E359" s="12"/>
      <c r="F359" s="12"/>
      <c r="G359" s="10"/>
      <c r="H359" s="11"/>
      <c r="I359" s="14"/>
      <c r="J359" s="14"/>
      <c r="K359" s="13"/>
      <c r="L359" s="12"/>
      <c r="M359" s="14"/>
      <c r="N359" s="13"/>
      <c r="O359" s="12"/>
      <c r="P359" s="14"/>
      <c r="R359" s="12"/>
      <c r="S359" s="13"/>
      <c r="T359" s="12"/>
      <c r="U359" s="12"/>
      <c r="V359" s="12"/>
      <c r="W359" s="14"/>
      <c r="X359" s="14"/>
      <c r="Y359" s="14"/>
      <c r="Z359" s="12"/>
      <c r="AA359" s="12"/>
      <c r="AB359" s="12"/>
      <c r="AC359" s="12"/>
      <c r="AD359" s="13"/>
      <c r="AE359" s="12"/>
      <c r="AF359" s="14"/>
      <c r="AG359" s="12"/>
      <c r="AI359" s="12"/>
      <c r="AP359" s="12"/>
      <c r="AQ359" s="12"/>
    </row>
    <row r="360" spans="3:43" ht="12.75">
      <c r="C360" s="25"/>
      <c r="D360" s="25"/>
      <c r="E360" s="12"/>
      <c r="F360" s="12"/>
      <c r="G360" s="10"/>
      <c r="H360" s="11"/>
      <c r="I360" s="14"/>
      <c r="J360" s="14"/>
      <c r="K360" s="13"/>
      <c r="L360" s="12"/>
      <c r="M360" s="14"/>
      <c r="N360" s="13"/>
      <c r="O360" s="12"/>
      <c r="P360" s="14"/>
      <c r="R360" s="12"/>
      <c r="S360" s="13"/>
      <c r="T360" s="12"/>
      <c r="U360" s="12"/>
      <c r="V360" s="12"/>
      <c r="W360" s="14"/>
      <c r="X360" s="14"/>
      <c r="Y360" s="14"/>
      <c r="Z360" s="12"/>
      <c r="AA360" s="12"/>
      <c r="AB360" s="12"/>
      <c r="AC360" s="12"/>
      <c r="AD360" s="13"/>
      <c r="AE360" s="12"/>
      <c r="AF360" s="14"/>
      <c r="AG360" s="12"/>
      <c r="AI360" s="12"/>
      <c r="AP360" s="12"/>
      <c r="AQ360" s="12"/>
    </row>
    <row r="361" spans="3:43" ht="12.75">
      <c r="C361" s="25"/>
      <c r="D361" s="25"/>
      <c r="E361" s="12"/>
      <c r="F361" s="12"/>
      <c r="G361" s="10"/>
      <c r="H361" s="11"/>
      <c r="I361" s="14"/>
      <c r="J361" s="14"/>
      <c r="K361" s="13"/>
      <c r="L361" s="12"/>
      <c r="M361" s="14"/>
      <c r="N361" s="13"/>
      <c r="O361" s="12"/>
      <c r="P361" s="14"/>
      <c r="R361" s="12"/>
      <c r="S361" s="13"/>
      <c r="T361" s="12"/>
      <c r="U361" s="12"/>
      <c r="V361" s="12"/>
      <c r="W361" s="14"/>
      <c r="X361" s="14"/>
      <c r="Y361" s="14"/>
      <c r="Z361" s="12"/>
      <c r="AA361" s="12"/>
      <c r="AB361" s="12"/>
      <c r="AC361" s="12"/>
      <c r="AD361" s="13"/>
      <c r="AE361" s="12"/>
      <c r="AF361" s="14"/>
      <c r="AG361" s="12"/>
      <c r="AI361" s="12"/>
      <c r="AP361" s="12"/>
      <c r="AQ361" s="12"/>
    </row>
    <row r="362" spans="3:43" ht="12.75">
      <c r="C362" s="25"/>
      <c r="D362" s="25"/>
      <c r="E362" s="12"/>
      <c r="F362" s="12"/>
      <c r="G362" s="10"/>
      <c r="H362" s="11"/>
      <c r="I362" s="14"/>
      <c r="J362" s="14"/>
      <c r="K362" s="13"/>
      <c r="L362" s="12"/>
      <c r="M362" s="14"/>
      <c r="N362" s="13"/>
      <c r="O362" s="12"/>
      <c r="P362" s="14"/>
      <c r="R362" s="12"/>
      <c r="S362" s="13"/>
      <c r="T362" s="12"/>
      <c r="U362" s="12"/>
      <c r="V362" s="12"/>
      <c r="W362" s="14"/>
      <c r="X362" s="14"/>
      <c r="Y362" s="14"/>
      <c r="Z362" s="12"/>
      <c r="AA362" s="12"/>
      <c r="AB362" s="12"/>
      <c r="AC362" s="12"/>
      <c r="AD362" s="13"/>
      <c r="AE362" s="12"/>
      <c r="AF362" s="14"/>
      <c r="AG362" s="12"/>
      <c r="AI362" s="12"/>
      <c r="AP362" s="12"/>
      <c r="AQ362" s="12"/>
    </row>
    <row r="363" spans="3:43" ht="12.75">
      <c r="C363" s="25"/>
      <c r="D363" s="25"/>
      <c r="E363" s="12"/>
      <c r="F363" s="12"/>
      <c r="G363" s="10"/>
      <c r="H363" s="11"/>
      <c r="I363" s="14"/>
      <c r="J363" s="14"/>
      <c r="K363" s="13"/>
      <c r="L363" s="12"/>
      <c r="M363" s="14"/>
      <c r="N363" s="13"/>
      <c r="O363" s="12"/>
      <c r="P363" s="14"/>
      <c r="R363" s="12"/>
      <c r="S363" s="13"/>
      <c r="T363" s="12"/>
      <c r="U363" s="12"/>
      <c r="V363" s="12"/>
      <c r="W363" s="14"/>
      <c r="X363" s="14"/>
      <c r="Y363" s="14"/>
      <c r="Z363" s="12"/>
      <c r="AA363" s="12"/>
      <c r="AB363" s="12"/>
      <c r="AC363" s="12"/>
      <c r="AD363" s="13"/>
      <c r="AE363" s="12"/>
      <c r="AF363" s="14"/>
      <c r="AG363" s="12"/>
      <c r="AI363" s="12"/>
      <c r="AP363" s="12"/>
      <c r="AQ363" s="12"/>
    </row>
    <row r="364" spans="3:43" ht="12.75">
      <c r="C364" s="25"/>
      <c r="D364" s="25"/>
      <c r="E364" s="12"/>
      <c r="F364" s="12"/>
      <c r="G364" s="10"/>
      <c r="H364" s="11"/>
      <c r="I364" s="14"/>
      <c r="J364" s="14"/>
      <c r="K364" s="13"/>
      <c r="L364" s="12"/>
      <c r="M364" s="14"/>
      <c r="N364" s="13"/>
      <c r="O364" s="12"/>
      <c r="P364" s="14"/>
      <c r="R364" s="12"/>
      <c r="S364" s="13"/>
      <c r="T364" s="12"/>
      <c r="U364" s="12"/>
      <c r="V364" s="12"/>
      <c r="W364" s="14"/>
      <c r="X364" s="14"/>
      <c r="Y364" s="14"/>
      <c r="Z364" s="12"/>
      <c r="AA364" s="12"/>
      <c r="AB364" s="12"/>
      <c r="AC364" s="12"/>
      <c r="AD364" s="13"/>
      <c r="AE364" s="12"/>
      <c r="AF364" s="14"/>
      <c r="AG364" s="12"/>
      <c r="AI364" s="12"/>
      <c r="AP364" s="12"/>
      <c r="AQ364" s="12"/>
    </row>
    <row r="365" spans="3:43" ht="12.75">
      <c r="C365" s="25"/>
      <c r="D365" s="25"/>
      <c r="E365" s="12"/>
      <c r="F365" s="12"/>
      <c r="G365" s="10"/>
      <c r="H365" s="11"/>
      <c r="I365" s="14"/>
      <c r="J365" s="14"/>
      <c r="K365" s="13"/>
      <c r="L365" s="12"/>
      <c r="M365" s="14"/>
      <c r="N365" s="13"/>
      <c r="O365" s="12"/>
      <c r="P365" s="14"/>
      <c r="R365" s="12"/>
      <c r="S365" s="13"/>
      <c r="T365" s="12"/>
      <c r="U365" s="12"/>
      <c r="V365" s="12"/>
      <c r="W365" s="14"/>
      <c r="X365" s="14"/>
      <c r="Y365" s="14"/>
      <c r="Z365" s="12"/>
      <c r="AA365" s="12"/>
      <c r="AB365" s="12"/>
      <c r="AC365" s="12"/>
      <c r="AD365" s="13"/>
      <c r="AE365" s="12"/>
      <c r="AF365" s="14"/>
      <c r="AG365" s="12"/>
      <c r="AI365" s="12"/>
      <c r="AP365" s="12"/>
      <c r="AQ365" s="12"/>
    </row>
    <row r="366" spans="3:43" ht="12.75">
      <c r="C366" s="25"/>
      <c r="D366" s="25"/>
      <c r="E366" s="12"/>
      <c r="F366" s="12"/>
      <c r="G366" s="10"/>
      <c r="H366" s="11"/>
      <c r="I366" s="14"/>
      <c r="J366" s="14"/>
      <c r="K366" s="13"/>
      <c r="L366" s="12"/>
      <c r="M366" s="14"/>
      <c r="N366" s="13"/>
      <c r="O366" s="12"/>
      <c r="P366" s="14"/>
      <c r="R366" s="12"/>
      <c r="S366" s="13"/>
      <c r="T366" s="12"/>
      <c r="U366" s="12"/>
      <c r="V366" s="12"/>
      <c r="W366" s="14"/>
      <c r="X366" s="14"/>
      <c r="Y366" s="14"/>
      <c r="Z366" s="12"/>
      <c r="AA366" s="12"/>
      <c r="AB366" s="12"/>
      <c r="AC366" s="12"/>
      <c r="AD366" s="13"/>
      <c r="AE366" s="12"/>
      <c r="AF366" s="14"/>
      <c r="AG366" s="12"/>
      <c r="AI366" s="12"/>
      <c r="AP366" s="12"/>
      <c r="AQ366" s="12"/>
    </row>
    <row r="367" spans="3:43" ht="12.75">
      <c r="C367" s="25"/>
      <c r="D367" s="25"/>
      <c r="E367" s="12"/>
      <c r="F367" s="12"/>
      <c r="G367" s="10"/>
      <c r="H367" s="11"/>
      <c r="I367" s="14"/>
      <c r="J367" s="14"/>
      <c r="K367" s="13"/>
      <c r="L367" s="12"/>
      <c r="M367" s="14"/>
      <c r="N367" s="13"/>
      <c r="O367" s="12"/>
      <c r="P367" s="14"/>
      <c r="R367" s="12"/>
      <c r="S367" s="13"/>
      <c r="T367" s="12"/>
      <c r="U367" s="12"/>
      <c r="V367" s="12"/>
      <c r="W367" s="14"/>
      <c r="X367" s="14"/>
      <c r="Y367" s="14"/>
      <c r="Z367" s="12"/>
      <c r="AA367" s="12"/>
      <c r="AB367" s="12"/>
      <c r="AC367" s="12"/>
      <c r="AD367" s="13"/>
      <c r="AE367" s="12"/>
      <c r="AF367" s="14"/>
      <c r="AG367" s="12"/>
      <c r="AI367" s="12"/>
      <c r="AP367" s="12"/>
      <c r="AQ367" s="12"/>
    </row>
    <row r="368" spans="3:43" ht="12.75">
      <c r="C368" s="25"/>
      <c r="D368" s="25"/>
      <c r="E368" s="12"/>
      <c r="F368" s="12"/>
      <c r="G368" s="10"/>
      <c r="H368" s="11"/>
      <c r="I368" s="14"/>
      <c r="J368" s="14"/>
      <c r="K368" s="13"/>
      <c r="L368" s="12"/>
      <c r="M368" s="14"/>
      <c r="N368" s="13"/>
      <c r="O368" s="12"/>
      <c r="P368" s="14"/>
      <c r="R368" s="12"/>
      <c r="S368" s="13"/>
      <c r="T368" s="12"/>
      <c r="U368" s="12"/>
      <c r="V368" s="12"/>
      <c r="W368" s="14"/>
      <c r="X368" s="14"/>
      <c r="Y368" s="14"/>
      <c r="Z368" s="12"/>
      <c r="AA368" s="12"/>
      <c r="AB368" s="12"/>
      <c r="AC368" s="12"/>
      <c r="AD368" s="13"/>
      <c r="AE368" s="12"/>
      <c r="AF368" s="14"/>
      <c r="AG368" s="12"/>
      <c r="AI368" s="12"/>
      <c r="AP368" s="12"/>
      <c r="AQ368" s="12"/>
    </row>
    <row r="369" spans="3:43" ht="12.75">
      <c r="C369" s="25"/>
      <c r="D369" s="25"/>
      <c r="E369" s="12"/>
      <c r="F369" s="12"/>
      <c r="G369" s="10"/>
      <c r="H369" s="11"/>
      <c r="I369" s="14"/>
      <c r="J369" s="14"/>
      <c r="K369" s="13"/>
      <c r="L369" s="12"/>
      <c r="M369" s="14"/>
      <c r="N369" s="13"/>
      <c r="O369" s="12"/>
      <c r="P369" s="14"/>
      <c r="R369" s="12"/>
      <c r="S369" s="13"/>
      <c r="T369" s="12"/>
      <c r="U369" s="12"/>
      <c r="V369" s="12"/>
      <c r="W369" s="14"/>
      <c r="X369" s="14"/>
      <c r="Y369" s="14"/>
      <c r="Z369" s="12"/>
      <c r="AA369" s="12"/>
      <c r="AB369" s="12"/>
      <c r="AC369" s="12"/>
      <c r="AD369" s="13"/>
      <c r="AE369" s="12"/>
      <c r="AF369" s="14"/>
      <c r="AG369" s="12"/>
      <c r="AI369" s="12"/>
      <c r="AP369" s="12"/>
      <c r="AQ369" s="12"/>
    </row>
    <row r="370" spans="3:43" ht="12.75">
      <c r="C370" s="25"/>
      <c r="D370" s="25"/>
      <c r="E370" s="12"/>
      <c r="F370" s="12"/>
      <c r="G370" s="10"/>
      <c r="H370" s="11"/>
      <c r="I370" s="14"/>
      <c r="J370" s="14"/>
      <c r="K370" s="13"/>
      <c r="L370" s="12"/>
      <c r="M370" s="14"/>
      <c r="N370" s="13"/>
      <c r="O370" s="12"/>
      <c r="P370" s="14"/>
      <c r="R370" s="12"/>
      <c r="S370" s="13"/>
      <c r="T370" s="12"/>
      <c r="U370" s="12"/>
      <c r="V370" s="12"/>
      <c r="W370" s="14"/>
      <c r="X370" s="14"/>
      <c r="Y370" s="14"/>
      <c r="Z370" s="12"/>
      <c r="AA370" s="12"/>
      <c r="AB370" s="12"/>
      <c r="AC370" s="12"/>
      <c r="AD370" s="13"/>
      <c r="AE370" s="12"/>
      <c r="AF370" s="14"/>
      <c r="AG370" s="12"/>
      <c r="AI370" s="12"/>
      <c r="AP370" s="12"/>
      <c r="AQ370" s="12"/>
    </row>
    <row r="371" spans="3:43" ht="12.75">
      <c r="C371" s="25"/>
      <c r="D371" s="25"/>
      <c r="E371" s="12"/>
      <c r="F371" s="12"/>
      <c r="G371" s="10"/>
      <c r="H371" s="11"/>
      <c r="I371" s="14"/>
      <c r="J371" s="14"/>
      <c r="K371" s="13"/>
      <c r="L371" s="12"/>
      <c r="M371" s="14"/>
      <c r="N371" s="13"/>
      <c r="O371" s="12"/>
      <c r="P371" s="14"/>
      <c r="R371" s="12"/>
      <c r="S371" s="13"/>
      <c r="T371" s="12"/>
      <c r="U371" s="12"/>
      <c r="V371" s="12"/>
      <c r="W371" s="14"/>
      <c r="X371" s="14"/>
      <c r="Y371" s="14"/>
      <c r="Z371" s="12"/>
      <c r="AA371" s="12"/>
      <c r="AB371" s="12"/>
      <c r="AC371" s="12"/>
      <c r="AD371" s="13"/>
      <c r="AE371" s="12"/>
      <c r="AF371" s="14"/>
      <c r="AG371" s="12"/>
      <c r="AI371" s="12"/>
      <c r="AP371" s="12"/>
      <c r="AQ371" s="12"/>
    </row>
    <row r="372" spans="3:43" ht="12.75">
      <c r="C372" s="25"/>
      <c r="D372" s="25"/>
      <c r="E372" s="12"/>
      <c r="F372" s="12"/>
      <c r="G372" s="10"/>
      <c r="H372" s="11"/>
      <c r="I372" s="14"/>
      <c r="J372" s="14"/>
      <c r="K372" s="13"/>
      <c r="L372" s="12"/>
      <c r="M372" s="14"/>
      <c r="N372" s="13"/>
      <c r="O372" s="12"/>
      <c r="P372" s="14"/>
      <c r="R372" s="12"/>
      <c r="S372" s="13"/>
      <c r="T372" s="12"/>
      <c r="U372" s="12"/>
      <c r="V372" s="12"/>
      <c r="W372" s="14"/>
      <c r="X372" s="14"/>
      <c r="Y372" s="14"/>
      <c r="Z372" s="12"/>
      <c r="AA372" s="12"/>
      <c r="AB372" s="12"/>
      <c r="AC372" s="12"/>
      <c r="AD372" s="13"/>
      <c r="AE372" s="12"/>
      <c r="AF372" s="14"/>
      <c r="AG372" s="12"/>
      <c r="AI372" s="12"/>
      <c r="AP372" s="12"/>
      <c r="AQ372" s="12"/>
    </row>
    <row r="373" spans="3:43" ht="12.75">
      <c r="C373" s="25"/>
      <c r="D373" s="25"/>
      <c r="E373" s="12"/>
      <c r="F373" s="12"/>
      <c r="G373" s="10"/>
      <c r="H373" s="11"/>
      <c r="I373" s="14"/>
      <c r="J373" s="14"/>
      <c r="K373" s="13"/>
      <c r="L373" s="12"/>
      <c r="M373" s="14"/>
      <c r="N373" s="13"/>
      <c r="O373" s="12"/>
      <c r="P373" s="14"/>
      <c r="R373" s="12"/>
      <c r="S373" s="13"/>
      <c r="T373" s="12"/>
      <c r="U373" s="12"/>
      <c r="V373" s="12"/>
      <c r="W373" s="14"/>
      <c r="X373" s="14"/>
      <c r="Y373" s="14"/>
      <c r="Z373" s="12"/>
      <c r="AA373" s="12"/>
      <c r="AB373" s="12"/>
      <c r="AC373" s="12"/>
      <c r="AD373" s="13"/>
      <c r="AE373" s="12"/>
      <c r="AF373" s="14"/>
      <c r="AG373" s="12"/>
      <c r="AI373" s="12"/>
      <c r="AP373" s="12"/>
      <c r="AQ373" s="12"/>
    </row>
    <row r="374" spans="3:43" ht="12.75">
      <c r="C374" s="25"/>
      <c r="D374" s="25"/>
      <c r="E374" s="12"/>
      <c r="F374" s="12"/>
      <c r="G374" s="10"/>
      <c r="H374" s="11"/>
      <c r="I374" s="14"/>
      <c r="J374" s="14"/>
      <c r="K374" s="13"/>
      <c r="L374" s="12"/>
      <c r="M374" s="14"/>
      <c r="N374" s="13"/>
      <c r="O374" s="12"/>
      <c r="P374" s="14"/>
      <c r="R374" s="12"/>
      <c r="S374" s="13"/>
      <c r="T374" s="12"/>
      <c r="U374" s="12"/>
      <c r="V374" s="12"/>
      <c r="W374" s="14"/>
      <c r="X374" s="14"/>
      <c r="Y374" s="14"/>
      <c r="Z374" s="12"/>
      <c r="AA374" s="12"/>
      <c r="AB374" s="12"/>
      <c r="AC374" s="12"/>
      <c r="AD374" s="13"/>
      <c r="AE374" s="12"/>
      <c r="AF374" s="14"/>
      <c r="AG374" s="12"/>
      <c r="AI374" s="12"/>
      <c r="AP374" s="12"/>
      <c r="AQ374" s="12"/>
    </row>
    <row r="375" spans="3:43" ht="12.75">
      <c r="C375" s="25"/>
      <c r="D375" s="25"/>
      <c r="E375" s="12"/>
      <c r="F375" s="12"/>
      <c r="G375" s="10"/>
      <c r="H375" s="11"/>
      <c r="I375" s="14"/>
      <c r="J375" s="14"/>
      <c r="K375" s="13"/>
      <c r="L375" s="12"/>
      <c r="M375" s="14"/>
      <c r="N375" s="13"/>
      <c r="O375" s="12"/>
      <c r="P375" s="14"/>
      <c r="R375" s="12"/>
      <c r="S375" s="13"/>
      <c r="T375" s="12"/>
      <c r="U375" s="12"/>
      <c r="V375" s="12"/>
      <c r="W375" s="14"/>
      <c r="X375" s="14"/>
      <c r="Y375" s="14"/>
      <c r="Z375" s="12"/>
      <c r="AA375" s="12"/>
      <c r="AB375" s="12"/>
      <c r="AC375" s="12"/>
      <c r="AD375" s="13"/>
      <c r="AE375" s="12"/>
      <c r="AF375" s="14"/>
      <c r="AG375" s="12"/>
      <c r="AI375" s="12"/>
      <c r="AP375" s="12"/>
      <c r="AQ375" s="12"/>
    </row>
    <row r="376" spans="3:43" ht="12.75">
      <c r="C376" s="25"/>
      <c r="D376" s="25"/>
      <c r="E376" s="12"/>
      <c r="F376" s="12"/>
      <c r="G376" s="10"/>
      <c r="H376" s="11"/>
      <c r="I376" s="14"/>
      <c r="J376" s="14"/>
      <c r="K376" s="13"/>
      <c r="L376" s="12"/>
      <c r="M376" s="14"/>
      <c r="N376" s="13"/>
      <c r="O376" s="12"/>
      <c r="P376" s="14"/>
      <c r="R376" s="12"/>
      <c r="S376" s="13"/>
      <c r="T376" s="12"/>
      <c r="U376" s="12"/>
      <c r="V376" s="12"/>
      <c r="W376" s="14"/>
      <c r="X376" s="14"/>
      <c r="Y376" s="14"/>
      <c r="Z376" s="12"/>
      <c r="AA376" s="12"/>
      <c r="AB376" s="12"/>
      <c r="AC376" s="12"/>
      <c r="AD376" s="13"/>
      <c r="AE376" s="12"/>
      <c r="AF376" s="14"/>
      <c r="AG376" s="12"/>
      <c r="AI376" s="12"/>
      <c r="AP376" s="12"/>
      <c r="AQ376" s="12"/>
    </row>
    <row r="377" spans="3:43" ht="12.75">
      <c r="C377" s="25"/>
      <c r="D377" s="25"/>
      <c r="E377" s="12"/>
      <c r="F377" s="12"/>
      <c r="I377" s="14"/>
      <c r="J377" s="14"/>
      <c r="K377" s="13"/>
      <c r="L377" s="12"/>
      <c r="M377" s="14"/>
      <c r="N377" s="13"/>
      <c r="O377" s="12"/>
      <c r="P377" s="14"/>
      <c r="R377" s="12"/>
      <c r="S377" s="13"/>
      <c r="T377" s="12"/>
      <c r="U377" s="12"/>
      <c r="V377" s="12"/>
      <c r="W377" s="14"/>
      <c r="X377" s="14"/>
      <c r="Y377" s="14"/>
      <c r="Z377" s="12"/>
      <c r="AA377" s="12"/>
      <c r="AB377" s="12"/>
      <c r="AC377" s="12"/>
      <c r="AD377" s="13"/>
      <c r="AE377" s="12"/>
      <c r="AF377" s="14"/>
      <c r="AG377" s="12"/>
      <c r="AI377" s="12"/>
      <c r="AP377" s="12"/>
      <c r="AQ377" s="12"/>
    </row>
    <row r="378" spans="3:43" ht="12.75">
      <c r="C378" s="25"/>
      <c r="D378" s="25"/>
      <c r="E378" s="12"/>
      <c r="F378" s="12"/>
      <c r="I378" s="14"/>
      <c r="J378" s="14"/>
      <c r="K378" s="13"/>
      <c r="L378" s="12"/>
      <c r="M378" s="14"/>
      <c r="N378" s="13"/>
      <c r="O378" s="12"/>
      <c r="P378" s="14"/>
      <c r="R378" s="12"/>
      <c r="S378" s="13"/>
      <c r="T378" s="12"/>
      <c r="U378" s="12"/>
      <c r="V378" s="12"/>
      <c r="W378" s="14"/>
      <c r="X378" s="14"/>
      <c r="Y378" s="14"/>
      <c r="Z378" s="12"/>
      <c r="AA378" s="12"/>
      <c r="AB378" s="12"/>
      <c r="AC378" s="12"/>
      <c r="AD378" s="13"/>
      <c r="AE378" s="12"/>
      <c r="AF378" s="14"/>
      <c r="AG378" s="12"/>
      <c r="AI378" s="12"/>
      <c r="AP378" s="12"/>
      <c r="AQ378" s="12"/>
    </row>
    <row r="379" spans="3:43" ht="12.75">
      <c r="C379" s="25"/>
      <c r="D379" s="25"/>
      <c r="E379" s="12"/>
      <c r="F379" s="12"/>
      <c r="I379" s="14"/>
      <c r="J379" s="14"/>
      <c r="K379" s="13"/>
      <c r="L379" s="12"/>
      <c r="M379" s="14"/>
      <c r="N379" s="13"/>
      <c r="O379" s="12"/>
      <c r="P379" s="14"/>
      <c r="R379" s="12"/>
      <c r="S379" s="13"/>
      <c r="T379" s="12"/>
      <c r="U379" s="12"/>
      <c r="V379" s="12"/>
      <c r="W379" s="14"/>
      <c r="X379" s="14"/>
      <c r="Y379" s="14"/>
      <c r="Z379" s="12"/>
      <c r="AA379" s="12"/>
      <c r="AB379" s="12"/>
      <c r="AC379" s="12"/>
      <c r="AD379" s="13"/>
      <c r="AE379" s="12"/>
      <c r="AF379" s="14"/>
      <c r="AG379" s="12"/>
      <c r="AI379" s="12"/>
      <c r="AP379" s="12"/>
      <c r="AQ379" s="12"/>
    </row>
    <row r="380" spans="3:43" ht="12.75">
      <c r="C380" s="25"/>
      <c r="D380" s="25"/>
      <c r="E380" s="12"/>
      <c r="F380" s="12"/>
      <c r="I380" s="14"/>
      <c r="J380" s="14"/>
      <c r="K380" s="13"/>
      <c r="L380" s="12"/>
      <c r="M380" s="14"/>
      <c r="N380" s="13"/>
      <c r="O380" s="12"/>
      <c r="P380" s="14"/>
      <c r="R380" s="12"/>
      <c r="S380" s="13"/>
      <c r="T380" s="12"/>
      <c r="U380" s="12"/>
      <c r="V380" s="12"/>
      <c r="W380" s="14"/>
      <c r="X380" s="14"/>
      <c r="Y380" s="14"/>
      <c r="Z380" s="12"/>
      <c r="AA380" s="12"/>
      <c r="AB380" s="12"/>
      <c r="AC380" s="12"/>
      <c r="AD380" s="13"/>
      <c r="AE380" s="12"/>
      <c r="AF380" s="14"/>
      <c r="AG380" s="12"/>
      <c r="AI380" s="12"/>
      <c r="AP380" s="12"/>
      <c r="AQ380" s="12"/>
    </row>
    <row r="381" spans="3:43" ht="12.75">
      <c r="C381" s="25"/>
      <c r="D381" s="25"/>
      <c r="E381" s="12"/>
      <c r="F381" s="12"/>
      <c r="I381" s="14"/>
      <c r="J381" s="14"/>
      <c r="K381" s="13"/>
      <c r="L381" s="12"/>
      <c r="M381" s="14"/>
      <c r="N381" s="13"/>
      <c r="O381" s="12"/>
      <c r="P381" s="14"/>
      <c r="R381" s="12"/>
      <c r="S381" s="13"/>
      <c r="T381" s="12"/>
      <c r="U381" s="12"/>
      <c r="V381" s="12"/>
      <c r="W381" s="14"/>
      <c r="X381" s="14"/>
      <c r="Y381" s="14"/>
      <c r="Z381" s="12"/>
      <c r="AA381" s="12"/>
      <c r="AB381" s="12"/>
      <c r="AC381" s="12"/>
      <c r="AD381" s="13"/>
      <c r="AE381" s="12"/>
      <c r="AF381" s="14"/>
      <c r="AG381" s="12"/>
      <c r="AI381" s="12"/>
      <c r="AP381" s="12"/>
      <c r="AQ381" s="12"/>
    </row>
    <row r="382" spans="3:43" ht="12.75">
      <c r="C382" s="25"/>
      <c r="D382" s="25"/>
      <c r="E382" s="12"/>
      <c r="F382" s="12"/>
      <c r="I382" s="14"/>
      <c r="J382" s="14"/>
      <c r="K382" s="13"/>
      <c r="L382" s="12"/>
      <c r="M382" s="14"/>
      <c r="N382" s="13"/>
      <c r="O382" s="12"/>
      <c r="P382" s="14"/>
      <c r="R382" s="12"/>
      <c r="S382" s="13"/>
      <c r="T382" s="12"/>
      <c r="U382" s="12"/>
      <c r="V382" s="12"/>
      <c r="W382" s="14"/>
      <c r="X382" s="14"/>
      <c r="Y382" s="14"/>
      <c r="Z382" s="12"/>
      <c r="AA382" s="12"/>
      <c r="AB382" s="12"/>
      <c r="AC382" s="12"/>
      <c r="AD382" s="13"/>
      <c r="AE382" s="12"/>
      <c r="AF382" s="14"/>
      <c r="AG382" s="12"/>
      <c r="AI382" s="12"/>
      <c r="AP382" s="12"/>
      <c r="AQ382" s="12"/>
    </row>
    <row r="383" spans="3:43" ht="12.75">
      <c r="C383" s="25"/>
      <c r="D383" s="25"/>
      <c r="E383" s="12"/>
      <c r="F383" s="12"/>
      <c r="I383" s="14"/>
      <c r="J383" s="14"/>
      <c r="K383" s="13"/>
      <c r="L383" s="12"/>
      <c r="M383" s="14"/>
      <c r="N383" s="13"/>
      <c r="O383" s="12"/>
      <c r="P383" s="14"/>
      <c r="R383" s="12"/>
      <c r="S383" s="13"/>
      <c r="T383" s="12"/>
      <c r="U383" s="12"/>
      <c r="V383" s="12"/>
      <c r="W383" s="14"/>
      <c r="X383" s="14"/>
      <c r="Y383" s="14"/>
      <c r="Z383" s="12"/>
      <c r="AA383" s="12"/>
      <c r="AB383" s="12"/>
      <c r="AC383" s="12"/>
      <c r="AD383" s="13"/>
      <c r="AE383" s="12"/>
      <c r="AF383" s="14"/>
      <c r="AG383" s="12"/>
      <c r="AI383" s="12"/>
      <c r="AP383" s="12"/>
      <c r="AQ383" s="12"/>
    </row>
    <row r="384" spans="3:43" ht="12.75">
      <c r="C384" s="25"/>
      <c r="D384" s="25"/>
      <c r="E384" s="12"/>
      <c r="F384" s="12"/>
      <c r="I384" s="14"/>
      <c r="J384" s="14"/>
      <c r="K384" s="13"/>
      <c r="L384" s="12"/>
      <c r="M384" s="14"/>
      <c r="N384" s="13"/>
      <c r="O384" s="12"/>
      <c r="P384" s="14"/>
      <c r="R384" s="12"/>
      <c r="S384" s="13"/>
      <c r="T384" s="12"/>
      <c r="U384" s="12"/>
      <c r="V384" s="12"/>
      <c r="W384" s="14"/>
      <c r="X384" s="14"/>
      <c r="Y384" s="14"/>
      <c r="Z384" s="12"/>
      <c r="AA384" s="12"/>
      <c r="AB384" s="12"/>
      <c r="AC384" s="12"/>
      <c r="AD384" s="13"/>
      <c r="AE384" s="12"/>
      <c r="AF384" s="14"/>
      <c r="AG384" s="12"/>
      <c r="AI384" s="12"/>
      <c r="AP384" s="12"/>
      <c r="AQ384" s="12"/>
    </row>
    <row r="385" spans="3:43" ht="12.75">
      <c r="C385" s="25"/>
      <c r="D385" s="25"/>
      <c r="E385" s="12"/>
      <c r="F385" s="12"/>
      <c r="I385" s="14"/>
      <c r="J385" s="14"/>
      <c r="K385" s="13"/>
      <c r="L385" s="12"/>
      <c r="M385" s="14"/>
      <c r="N385" s="13"/>
      <c r="O385" s="12"/>
      <c r="P385" s="14"/>
      <c r="R385" s="12"/>
      <c r="S385" s="13"/>
      <c r="T385" s="12"/>
      <c r="U385" s="12"/>
      <c r="V385" s="12"/>
      <c r="W385" s="14"/>
      <c r="X385" s="14"/>
      <c r="Y385" s="14"/>
      <c r="Z385" s="12"/>
      <c r="AA385" s="12"/>
      <c r="AB385" s="12"/>
      <c r="AC385" s="12"/>
      <c r="AD385" s="13"/>
      <c r="AE385" s="12"/>
      <c r="AF385" s="14"/>
      <c r="AG385" s="12"/>
      <c r="AI385" s="12"/>
      <c r="AP385" s="12"/>
      <c r="AQ385" s="12"/>
    </row>
    <row r="386" spans="3:43" ht="12.75">
      <c r="C386" s="25"/>
      <c r="D386" s="25"/>
      <c r="E386" s="12"/>
      <c r="F386" s="12"/>
      <c r="I386" s="14"/>
      <c r="J386" s="14"/>
      <c r="K386" s="13"/>
      <c r="L386" s="12"/>
      <c r="M386" s="14"/>
      <c r="N386" s="13"/>
      <c r="O386" s="12"/>
      <c r="P386" s="14"/>
      <c r="R386" s="12"/>
      <c r="S386" s="13"/>
      <c r="T386" s="12"/>
      <c r="U386" s="12"/>
      <c r="V386" s="12"/>
      <c r="W386" s="14"/>
      <c r="X386" s="14"/>
      <c r="Y386" s="14"/>
      <c r="Z386" s="12"/>
      <c r="AA386" s="12"/>
      <c r="AB386" s="12"/>
      <c r="AC386" s="12"/>
      <c r="AD386" s="13"/>
      <c r="AE386" s="12"/>
      <c r="AF386" s="14"/>
      <c r="AG386" s="12"/>
      <c r="AI386" s="12"/>
      <c r="AP386" s="12"/>
      <c r="AQ386" s="12"/>
    </row>
    <row r="387" spans="3:43" ht="12.75">
      <c r="C387" s="25"/>
      <c r="D387" s="25"/>
      <c r="E387" s="12"/>
      <c r="F387" s="12"/>
      <c r="I387" s="14"/>
      <c r="J387" s="14"/>
      <c r="K387" s="13"/>
      <c r="L387" s="12"/>
      <c r="M387" s="14"/>
      <c r="N387" s="13"/>
      <c r="O387" s="12"/>
      <c r="P387" s="14"/>
      <c r="R387" s="12"/>
      <c r="S387" s="13"/>
      <c r="T387" s="12"/>
      <c r="U387" s="12"/>
      <c r="V387" s="12"/>
      <c r="W387" s="14"/>
      <c r="X387" s="14"/>
      <c r="Y387" s="14"/>
      <c r="Z387" s="12"/>
      <c r="AA387" s="12"/>
      <c r="AB387" s="12"/>
      <c r="AC387" s="12"/>
      <c r="AD387" s="13"/>
      <c r="AE387" s="12"/>
      <c r="AF387" s="14"/>
      <c r="AG387" s="12"/>
      <c r="AI387" s="12"/>
      <c r="AP387" s="12"/>
      <c r="AQ387" s="12"/>
    </row>
    <row r="388" spans="3:43" ht="12.75">
      <c r="C388" s="25"/>
      <c r="D388" s="25"/>
      <c r="E388" s="12"/>
      <c r="F388" s="12"/>
      <c r="I388" s="14"/>
      <c r="J388" s="14"/>
      <c r="K388" s="13"/>
      <c r="L388" s="12"/>
      <c r="M388" s="14"/>
      <c r="N388" s="13"/>
      <c r="O388" s="12"/>
      <c r="P388" s="14"/>
      <c r="R388" s="12"/>
      <c r="S388" s="13"/>
      <c r="T388" s="12"/>
      <c r="U388" s="12"/>
      <c r="V388" s="12"/>
      <c r="W388" s="14"/>
      <c r="X388" s="14"/>
      <c r="Y388" s="14"/>
      <c r="Z388" s="12"/>
      <c r="AA388" s="12"/>
      <c r="AB388" s="12"/>
      <c r="AC388" s="12"/>
      <c r="AD388" s="13"/>
      <c r="AE388" s="12"/>
      <c r="AF388" s="14"/>
      <c r="AG388" s="12"/>
      <c r="AI388" s="12"/>
      <c r="AP388" s="12"/>
      <c r="AQ388" s="12"/>
    </row>
    <row r="389" spans="3:43" ht="12.75">
      <c r="C389" s="25"/>
      <c r="D389" s="25"/>
      <c r="E389" s="12"/>
      <c r="F389" s="12"/>
      <c r="I389" s="14"/>
      <c r="J389" s="14"/>
      <c r="K389" s="13"/>
      <c r="L389" s="12"/>
      <c r="M389" s="14"/>
      <c r="N389" s="13"/>
      <c r="O389" s="12"/>
      <c r="P389" s="14"/>
      <c r="R389" s="12"/>
      <c r="S389" s="13"/>
      <c r="T389" s="12"/>
      <c r="U389" s="12"/>
      <c r="V389" s="12"/>
      <c r="W389" s="14"/>
      <c r="X389" s="14"/>
      <c r="Y389" s="14"/>
      <c r="Z389" s="12"/>
      <c r="AA389" s="12"/>
      <c r="AB389" s="12"/>
      <c r="AC389" s="12"/>
      <c r="AD389" s="13"/>
      <c r="AE389" s="12"/>
      <c r="AF389" s="14"/>
      <c r="AG389" s="12"/>
      <c r="AI389" s="12"/>
      <c r="AP389" s="12"/>
      <c r="AQ389" s="12"/>
    </row>
    <row r="390" spans="3:43" ht="12.75">
      <c r="C390" s="25"/>
      <c r="D390" s="25"/>
      <c r="E390" s="12"/>
      <c r="F390" s="12"/>
      <c r="I390" s="14"/>
      <c r="J390" s="14"/>
      <c r="K390" s="13"/>
      <c r="L390" s="12"/>
      <c r="M390" s="14"/>
      <c r="N390" s="13"/>
      <c r="O390" s="12"/>
      <c r="P390" s="14"/>
      <c r="R390" s="12"/>
      <c r="S390" s="13"/>
      <c r="T390" s="12"/>
      <c r="U390" s="12"/>
      <c r="V390" s="12"/>
      <c r="W390" s="14"/>
      <c r="X390" s="14"/>
      <c r="Y390" s="14"/>
      <c r="Z390" s="12"/>
      <c r="AA390" s="12"/>
      <c r="AB390" s="12"/>
      <c r="AC390" s="12"/>
      <c r="AD390" s="13"/>
      <c r="AE390" s="12"/>
      <c r="AF390" s="14"/>
      <c r="AG390" s="12"/>
      <c r="AI390" s="12"/>
      <c r="AP390" s="12"/>
      <c r="AQ390" s="12"/>
    </row>
    <row r="391" spans="3:43" ht="12.75">
      <c r="C391" s="25"/>
      <c r="D391" s="25"/>
      <c r="E391" s="12"/>
      <c r="F391" s="12"/>
      <c r="I391" s="14"/>
      <c r="J391" s="14"/>
      <c r="K391" s="13"/>
      <c r="L391" s="12"/>
      <c r="M391" s="14"/>
      <c r="N391" s="13"/>
      <c r="O391" s="12"/>
      <c r="P391" s="14"/>
      <c r="R391" s="12"/>
      <c r="S391" s="13"/>
      <c r="T391" s="12"/>
      <c r="U391" s="12"/>
      <c r="V391" s="12"/>
      <c r="W391" s="14"/>
      <c r="X391" s="14"/>
      <c r="Y391" s="14"/>
      <c r="Z391" s="12"/>
      <c r="AA391" s="12"/>
      <c r="AB391" s="12"/>
      <c r="AC391" s="12"/>
      <c r="AD391" s="13"/>
      <c r="AE391" s="12"/>
      <c r="AF391" s="14"/>
      <c r="AG391" s="12"/>
      <c r="AI391" s="12"/>
      <c r="AP391" s="12"/>
      <c r="AQ391" s="12"/>
    </row>
    <row r="392" spans="3:43" ht="12.75">
      <c r="C392" s="25"/>
      <c r="D392" s="25"/>
      <c r="E392" s="12"/>
      <c r="F392" s="12"/>
      <c r="I392" s="14"/>
      <c r="J392" s="14"/>
      <c r="K392" s="13"/>
      <c r="L392" s="12"/>
      <c r="M392" s="14"/>
      <c r="N392" s="13"/>
      <c r="O392" s="12"/>
      <c r="P392" s="14"/>
      <c r="R392" s="12"/>
      <c r="S392" s="13"/>
      <c r="T392" s="12"/>
      <c r="U392" s="12"/>
      <c r="V392" s="12"/>
      <c r="W392" s="14"/>
      <c r="X392" s="14"/>
      <c r="Y392" s="14"/>
      <c r="Z392" s="12"/>
      <c r="AA392" s="12"/>
      <c r="AB392" s="12"/>
      <c r="AC392" s="12"/>
      <c r="AD392" s="13"/>
      <c r="AE392" s="12"/>
      <c r="AF392" s="14"/>
      <c r="AG392" s="12"/>
      <c r="AI392" s="12"/>
      <c r="AP392" s="12"/>
      <c r="AQ392" s="12"/>
    </row>
    <row r="393" spans="3:43" ht="12.75">
      <c r="C393" s="25"/>
      <c r="D393" s="25"/>
      <c r="E393" s="12"/>
      <c r="F393" s="12"/>
      <c r="I393" s="14"/>
      <c r="J393" s="14"/>
      <c r="K393" s="13"/>
      <c r="L393" s="12"/>
      <c r="M393" s="14"/>
      <c r="N393" s="13"/>
      <c r="O393" s="12"/>
      <c r="P393" s="14"/>
      <c r="R393" s="12"/>
      <c r="S393" s="13"/>
      <c r="T393" s="12"/>
      <c r="U393" s="12"/>
      <c r="V393" s="12"/>
      <c r="W393" s="14"/>
      <c r="X393" s="14"/>
      <c r="Y393" s="14"/>
      <c r="Z393" s="12"/>
      <c r="AA393" s="12"/>
      <c r="AB393" s="12"/>
      <c r="AC393" s="12"/>
      <c r="AD393" s="13"/>
      <c r="AE393" s="12"/>
      <c r="AF393" s="14"/>
      <c r="AG393" s="12"/>
      <c r="AI393" s="12"/>
      <c r="AP393" s="12"/>
      <c r="AQ393" s="12"/>
    </row>
    <row r="394" spans="3:43" ht="12.75">
      <c r="C394" s="25"/>
      <c r="D394" s="25"/>
      <c r="E394" s="12"/>
      <c r="F394" s="12"/>
      <c r="I394" s="14"/>
      <c r="J394" s="14"/>
      <c r="K394" s="13"/>
      <c r="L394" s="12"/>
      <c r="M394" s="14"/>
      <c r="N394" s="13"/>
      <c r="O394" s="12"/>
      <c r="P394" s="14"/>
      <c r="R394" s="12"/>
      <c r="S394" s="13"/>
      <c r="T394" s="12"/>
      <c r="U394" s="12"/>
      <c r="V394" s="12"/>
      <c r="W394" s="14"/>
      <c r="X394" s="14"/>
      <c r="Y394" s="14"/>
      <c r="Z394" s="12"/>
      <c r="AA394" s="12"/>
      <c r="AB394" s="12"/>
      <c r="AC394" s="12"/>
      <c r="AD394" s="13"/>
      <c r="AE394" s="12"/>
      <c r="AF394" s="14"/>
      <c r="AG394" s="12"/>
      <c r="AI394" s="12"/>
      <c r="AP394" s="12"/>
      <c r="AQ394" s="12"/>
    </row>
    <row r="395" spans="3:43" ht="12.75">
      <c r="C395" s="25"/>
      <c r="D395" s="25"/>
      <c r="E395" s="12"/>
      <c r="F395" s="12"/>
      <c r="I395" s="14"/>
      <c r="J395" s="14"/>
      <c r="K395" s="13"/>
      <c r="L395" s="12"/>
      <c r="M395" s="14"/>
      <c r="N395" s="13"/>
      <c r="O395" s="12"/>
      <c r="P395" s="14"/>
      <c r="R395" s="12"/>
      <c r="S395" s="13"/>
      <c r="T395" s="12"/>
      <c r="U395" s="12"/>
      <c r="V395" s="12"/>
      <c r="W395" s="14"/>
      <c r="X395" s="14"/>
      <c r="Y395" s="14"/>
      <c r="Z395" s="12"/>
      <c r="AA395" s="12"/>
      <c r="AB395" s="12"/>
      <c r="AC395" s="12"/>
      <c r="AD395" s="13"/>
      <c r="AE395" s="12"/>
      <c r="AF395" s="14"/>
      <c r="AG395" s="12"/>
      <c r="AI395" s="12"/>
      <c r="AP395" s="12"/>
      <c r="AQ395" s="12"/>
    </row>
    <row r="396" spans="3:43" ht="12.75">
      <c r="C396" s="25"/>
      <c r="D396" s="25"/>
      <c r="E396" s="12"/>
      <c r="F396" s="12"/>
      <c r="I396" s="14"/>
      <c r="J396" s="14"/>
      <c r="K396" s="13"/>
      <c r="L396" s="12"/>
      <c r="M396" s="14"/>
      <c r="N396" s="13"/>
      <c r="O396" s="12"/>
      <c r="P396" s="14"/>
      <c r="R396" s="12"/>
      <c r="S396" s="13"/>
      <c r="T396" s="12"/>
      <c r="U396" s="12"/>
      <c r="V396" s="12"/>
      <c r="W396" s="14"/>
      <c r="X396" s="14"/>
      <c r="Y396" s="14"/>
      <c r="Z396" s="12"/>
      <c r="AA396" s="12"/>
      <c r="AB396" s="12"/>
      <c r="AC396" s="12"/>
      <c r="AD396" s="13"/>
      <c r="AE396" s="12"/>
      <c r="AF396" s="14"/>
      <c r="AG396" s="12"/>
      <c r="AI396" s="12"/>
      <c r="AP396" s="12"/>
      <c r="AQ396" s="12"/>
    </row>
    <row r="397" spans="3:43" ht="12.75">
      <c r="C397" s="25"/>
      <c r="D397" s="25"/>
      <c r="E397" s="12"/>
      <c r="F397" s="12"/>
      <c r="I397" s="14"/>
      <c r="J397" s="14"/>
      <c r="K397" s="13"/>
      <c r="L397" s="12"/>
      <c r="M397" s="14"/>
      <c r="N397" s="13"/>
      <c r="O397" s="12"/>
      <c r="P397" s="14"/>
      <c r="R397" s="12"/>
      <c r="S397" s="13"/>
      <c r="T397" s="12"/>
      <c r="U397" s="12"/>
      <c r="V397" s="12"/>
      <c r="W397" s="14"/>
      <c r="X397" s="14"/>
      <c r="Y397" s="14"/>
      <c r="Z397" s="12"/>
      <c r="AA397" s="12"/>
      <c r="AB397" s="12"/>
      <c r="AC397" s="12"/>
      <c r="AD397" s="13"/>
      <c r="AE397" s="12"/>
      <c r="AF397" s="14"/>
      <c r="AG397" s="12"/>
      <c r="AI397" s="12"/>
      <c r="AP397" s="12"/>
      <c r="AQ397" s="12"/>
    </row>
    <row r="398" spans="3:43" ht="12.75">
      <c r="C398" s="25"/>
      <c r="D398" s="25"/>
      <c r="E398" s="12"/>
      <c r="F398" s="12"/>
      <c r="I398" s="14"/>
      <c r="J398" s="14"/>
      <c r="K398" s="13"/>
      <c r="L398" s="12"/>
      <c r="M398" s="14"/>
      <c r="N398" s="13"/>
      <c r="O398" s="12"/>
      <c r="P398" s="14"/>
      <c r="R398" s="12"/>
      <c r="S398" s="13"/>
      <c r="T398" s="12"/>
      <c r="U398" s="12"/>
      <c r="V398" s="12"/>
      <c r="W398" s="14"/>
      <c r="X398" s="14"/>
      <c r="Y398" s="14"/>
      <c r="Z398" s="12"/>
      <c r="AA398" s="12"/>
      <c r="AB398" s="12"/>
      <c r="AC398" s="12"/>
      <c r="AD398" s="13"/>
      <c r="AE398" s="12"/>
      <c r="AF398" s="14"/>
      <c r="AG398" s="12"/>
      <c r="AI398" s="12"/>
      <c r="AP398" s="12"/>
      <c r="AQ398" s="12"/>
    </row>
    <row r="399" spans="3:43" ht="12.75">
      <c r="C399" s="25"/>
      <c r="D399" s="25"/>
      <c r="E399" s="12"/>
      <c r="F399" s="12"/>
      <c r="I399" s="14"/>
      <c r="J399" s="14"/>
      <c r="K399" s="13"/>
      <c r="L399" s="12"/>
      <c r="M399" s="14"/>
      <c r="N399" s="13"/>
      <c r="O399" s="12"/>
      <c r="P399" s="14"/>
      <c r="R399" s="12"/>
      <c r="S399" s="13"/>
      <c r="T399" s="12"/>
      <c r="U399" s="12"/>
      <c r="V399" s="12"/>
      <c r="W399" s="14"/>
      <c r="X399" s="14"/>
      <c r="Y399" s="14"/>
      <c r="Z399" s="12"/>
      <c r="AA399" s="12"/>
      <c r="AB399" s="12"/>
      <c r="AC399" s="12"/>
      <c r="AD399" s="13"/>
      <c r="AE399" s="12"/>
      <c r="AF399" s="14"/>
      <c r="AG399" s="12"/>
      <c r="AI399" s="12"/>
      <c r="AP399" s="12"/>
      <c r="AQ399" s="12"/>
    </row>
    <row r="400" spans="3:43" ht="12.75">
      <c r="C400" s="25"/>
      <c r="D400" s="25"/>
      <c r="E400" s="12"/>
      <c r="F400" s="12"/>
      <c r="I400" s="14"/>
      <c r="J400" s="14"/>
      <c r="K400" s="13"/>
      <c r="L400" s="12"/>
      <c r="M400" s="14"/>
      <c r="N400" s="13"/>
      <c r="O400" s="12"/>
      <c r="P400" s="14"/>
      <c r="R400" s="12"/>
      <c r="S400" s="13"/>
      <c r="T400" s="12"/>
      <c r="U400" s="12"/>
      <c r="V400" s="12"/>
      <c r="W400" s="14"/>
      <c r="X400" s="14"/>
      <c r="Y400" s="14"/>
      <c r="Z400" s="12"/>
      <c r="AA400" s="12"/>
      <c r="AB400" s="12"/>
      <c r="AC400" s="12"/>
      <c r="AD400" s="13"/>
      <c r="AE400" s="12"/>
      <c r="AF400" s="12"/>
      <c r="AG400" s="12"/>
      <c r="AI400" s="12"/>
      <c r="AP400" s="12"/>
      <c r="AQ400" s="12"/>
    </row>
    <row r="401" spans="3:43" ht="12.75">
      <c r="C401" s="25"/>
      <c r="D401" s="25"/>
      <c r="E401" s="12"/>
      <c r="F401" s="12"/>
      <c r="I401" s="14"/>
      <c r="J401" s="14"/>
      <c r="K401" s="13"/>
      <c r="L401" s="12"/>
      <c r="M401" s="14"/>
      <c r="N401" s="13"/>
      <c r="O401" s="12"/>
      <c r="P401" s="14"/>
      <c r="R401" s="12"/>
      <c r="S401" s="13"/>
      <c r="T401" s="12"/>
      <c r="U401" s="12"/>
      <c r="V401" s="12"/>
      <c r="W401" s="14"/>
      <c r="X401" s="14"/>
      <c r="Y401" s="14"/>
      <c r="Z401" s="12"/>
      <c r="AA401" s="12"/>
      <c r="AB401" s="12"/>
      <c r="AC401" s="12"/>
      <c r="AD401" s="13"/>
      <c r="AE401" s="12"/>
      <c r="AF401" s="12"/>
      <c r="AG401" s="12"/>
      <c r="AI401" s="12"/>
      <c r="AP401" s="12"/>
      <c r="AQ401" s="12"/>
    </row>
    <row r="402" spans="3:43" ht="12.75">
      <c r="C402" s="25"/>
      <c r="D402" s="25"/>
      <c r="E402" s="12"/>
      <c r="F402" s="12"/>
      <c r="I402" s="14"/>
      <c r="J402" s="14"/>
      <c r="K402" s="13"/>
      <c r="L402" s="12"/>
      <c r="M402" s="14"/>
      <c r="N402" s="13"/>
      <c r="O402" s="12"/>
      <c r="P402" s="14"/>
      <c r="R402" s="12"/>
      <c r="S402" s="13"/>
      <c r="T402" s="12"/>
      <c r="U402" s="12"/>
      <c r="V402" s="12"/>
      <c r="W402" s="14"/>
      <c r="X402" s="14"/>
      <c r="Y402" s="14"/>
      <c r="Z402" s="12"/>
      <c r="AA402" s="12"/>
      <c r="AB402" s="12"/>
      <c r="AC402" s="12"/>
      <c r="AD402" s="13"/>
      <c r="AE402" s="12"/>
      <c r="AF402" s="12"/>
      <c r="AG402" s="12"/>
      <c r="AI402" s="12"/>
      <c r="AP402" s="12"/>
      <c r="AQ402" s="12"/>
    </row>
    <row r="403" spans="3:43" ht="12.75">
      <c r="C403" s="25"/>
      <c r="D403" s="25"/>
      <c r="E403" s="12"/>
      <c r="F403" s="12"/>
      <c r="I403" s="14"/>
      <c r="J403" s="14"/>
      <c r="K403" s="13"/>
      <c r="L403" s="12"/>
      <c r="M403" s="14"/>
      <c r="N403" s="13"/>
      <c r="O403" s="12"/>
      <c r="P403" s="14"/>
      <c r="R403" s="12"/>
      <c r="S403" s="13"/>
      <c r="T403" s="12"/>
      <c r="U403" s="12"/>
      <c r="V403" s="12"/>
      <c r="W403" s="14"/>
      <c r="X403" s="14"/>
      <c r="Y403" s="14"/>
      <c r="Z403" s="12"/>
      <c r="AA403" s="12"/>
      <c r="AB403" s="12"/>
      <c r="AC403" s="12"/>
      <c r="AD403" s="13"/>
      <c r="AE403" s="12"/>
      <c r="AF403" s="12"/>
      <c r="AG403" s="12"/>
      <c r="AI403" s="12"/>
      <c r="AP403" s="12"/>
      <c r="AQ403" s="12"/>
    </row>
    <row r="404" spans="3:43" ht="12.75">
      <c r="C404" s="25"/>
      <c r="D404" s="25"/>
      <c r="E404" s="12"/>
      <c r="F404" s="12"/>
      <c r="I404" s="14"/>
      <c r="J404" s="14"/>
      <c r="K404" s="13"/>
      <c r="L404" s="12"/>
      <c r="M404" s="14"/>
      <c r="N404" s="13"/>
      <c r="O404" s="12"/>
      <c r="P404" s="14"/>
      <c r="R404" s="12"/>
      <c r="S404" s="13"/>
      <c r="T404" s="12"/>
      <c r="U404" s="12"/>
      <c r="V404" s="12"/>
      <c r="W404" s="14"/>
      <c r="X404" s="14"/>
      <c r="Y404" s="14"/>
      <c r="Z404" s="12"/>
      <c r="AA404" s="12"/>
      <c r="AB404" s="12"/>
      <c r="AC404" s="12"/>
      <c r="AD404" s="13"/>
      <c r="AE404" s="12"/>
      <c r="AF404" s="12"/>
      <c r="AG404" s="12"/>
      <c r="AI404" s="12"/>
      <c r="AP404" s="12"/>
      <c r="AQ404" s="12"/>
    </row>
    <row r="405" spans="3:43" ht="12.75">
      <c r="C405" s="25"/>
      <c r="D405" s="25"/>
      <c r="E405" s="12"/>
      <c r="F405" s="12"/>
      <c r="I405" s="14"/>
      <c r="J405" s="14"/>
      <c r="K405" s="13"/>
      <c r="L405" s="12"/>
      <c r="M405" s="14"/>
      <c r="N405" s="13"/>
      <c r="O405" s="12"/>
      <c r="P405" s="14"/>
      <c r="R405" s="12"/>
      <c r="S405" s="13"/>
      <c r="T405" s="12"/>
      <c r="U405" s="12"/>
      <c r="V405" s="12"/>
      <c r="W405" s="14"/>
      <c r="X405" s="14"/>
      <c r="Y405" s="14"/>
      <c r="Z405" s="12"/>
      <c r="AA405" s="12"/>
      <c r="AB405" s="12"/>
      <c r="AC405" s="12"/>
      <c r="AD405" s="13"/>
      <c r="AE405" s="12"/>
      <c r="AF405" s="12"/>
      <c r="AG405" s="12"/>
      <c r="AI405" s="12"/>
      <c r="AP405" s="12"/>
      <c r="AQ405" s="12"/>
    </row>
    <row r="406" spans="3:43" ht="12.75">
      <c r="C406" s="25"/>
      <c r="D406" s="25"/>
      <c r="E406" s="12"/>
      <c r="F406" s="12"/>
      <c r="I406" s="14"/>
      <c r="J406" s="14"/>
      <c r="K406" s="13"/>
      <c r="L406" s="12"/>
      <c r="M406" s="14"/>
      <c r="N406" s="13"/>
      <c r="O406" s="12"/>
      <c r="P406" s="14"/>
      <c r="R406" s="12"/>
      <c r="S406" s="13"/>
      <c r="T406" s="12"/>
      <c r="U406" s="12"/>
      <c r="V406" s="12"/>
      <c r="W406" s="14"/>
      <c r="X406" s="14"/>
      <c r="Y406" s="14"/>
      <c r="Z406" s="12"/>
      <c r="AA406" s="12"/>
      <c r="AB406" s="12"/>
      <c r="AC406" s="12"/>
      <c r="AD406" s="13"/>
      <c r="AE406" s="12"/>
      <c r="AF406" s="12"/>
      <c r="AG406" s="12"/>
      <c r="AI406" s="12"/>
      <c r="AP406" s="12"/>
      <c r="AQ406" s="12"/>
    </row>
    <row r="407" spans="3:43" ht="12.75">
      <c r="C407" s="25"/>
      <c r="D407" s="25"/>
      <c r="E407" s="12"/>
      <c r="F407" s="12"/>
      <c r="I407" s="14"/>
      <c r="J407" s="14"/>
      <c r="K407" s="13"/>
      <c r="L407" s="12"/>
      <c r="M407" s="14"/>
      <c r="N407" s="13"/>
      <c r="O407" s="12"/>
      <c r="P407" s="14"/>
      <c r="R407" s="12"/>
      <c r="S407" s="13"/>
      <c r="T407" s="12"/>
      <c r="U407" s="12"/>
      <c r="V407" s="12"/>
      <c r="W407" s="14"/>
      <c r="X407" s="14"/>
      <c r="Y407" s="14"/>
      <c r="Z407" s="12"/>
      <c r="AA407" s="12"/>
      <c r="AB407" s="12"/>
      <c r="AC407" s="12"/>
      <c r="AD407" s="13"/>
      <c r="AE407" s="12"/>
      <c r="AF407" s="12"/>
      <c r="AG407" s="12"/>
      <c r="AI407" s="12"/>
      <c r="AP407" s="12"/>
      <c r="AQ407" s="12"/>
    </row>
    <row r="408" spans="3:43" ht="12.75">
      <c r="C408" s="25"/>
      <c r="D408" s="25"/>
      <c r="E408" s="12"/>
      <c r="F408" s="12"/>
      <c r="I408" s="14"/>
      <c r="J408" s="14"/>
      <c r="K408" s="13"/>
      <c r="L408" s="12"/>
      <c r="M408" s="14"/>
      <c r="N408" s="13"/>
      <c r="O408" s="12"/>
      <c r="P408" s="14"/>
      <c r="R408" s="12"/>
      <c r="S408" s="13"/>
      <c r="T408" s="12"/>
      <c r="U408" s="12"/>
      <c r="V408" s="12"/>
      <c r="W408" s="14"/>
      <c r="X408" s="14"/>
      <c r="Y408" s="14"/>
      <c r="Z408" s="12"/>
      <c r="AA408" s="12"/>
      <c r="AB408" s="12"/>
      <c r="AC408" s="12"/>
      <c r="AD408" s="13"/>
      <c r="AE408" s="12"/>
      <c r="AF408" s="12"/>
      <c r="AG408" s="12"/>
      <c r="AI408" s="12"/>
      <c r="AP408" s="12"/>
      <c r="AQ408" s="12"/>
    </row>
    <row r="409" spans="3:43" ht="12.75">
      <c r="C409" s="25"/>
      <c r="D409" s="25"/>
      <c r="E409" s="12"/>
      <c r="F409" s="12"/>
      <c r="I409" s="14"/>
      <c r="J409" s="14"/>
      <c r="K409" s="13"/>
      <c r="L409" s="12"/>
      <c r="M409" s="14"/>
      <c r="N409" s="13"/>
      <c r="O409" s="12"/>
      <c r="P409" s="14"/>
      <c r="R409" s="12"/>
      <c r="S409" s="13"/>
      <c r="T409" s="12"/>
      <c r="U409" s="12"/>
      <c r="V409" s="12"/>
      <c r="W409" s="14"/>
      <c r="X409" s="14"/>
      <c r="Y409" s="14"/>
      <c r="Z409" s="12"/>
      <c r="AA409" s="12"/>
      <c r="AB409" s="12"/>
      <c r="AC409" s="12"/>
      <c r="AD409" s="13"/>
      <c r="AE409" s="12"/>
      <c r="AF409" s="12"/>
      <c r="AG409" s="12"/>
      <c r="AI409" s="12"/>
      <c r="AP409" s="12"/>
      <c r="AQ409" s="12"/>
    </row>
    <row r="410" spans="3:43" ht="12.75">
      <c r="C410" s="25"/>
      <c r="D410" s="25"/>
      <c r="E410" s="12"/>
      <c r="F410" s="12"/>
      <c r="I410" s="14"/>
      <c r="J410" s="14"/>
      <c r="K410" s="13"/>
      <c r="L410" s="12"/>
      <c r="M410" s="14"/>
      <c r="N410" s="13"/>
      <c r="O410" s="12"/>
      <c r="P410" s="14"/>
      <c r="R410" s="12"/>
      <c r="S410" s="13"/>
      <c r="T410" s="12"/>
      <c r="U410" s="12"/>
      <c r="V410" s="12"/>
      <c r="W410" s="14"/>
      <c r="X410" s="14"/>
      <c r="Y410" s="14"/>
      <c r="Z410" s="12"/>
      <c r="AA410" s="12"/>
      <c r="AB410" s="12"/>
      <c r="AC410" s="12"/>
      <c r="AD410" s="13"/>
      <c r="AE410" s="12"/>
      <c r="AF410" s="12"/>
      <c r="AG410" s="12"/>
      <c r="AI410" s="12"/>
      <c r="AP410" s="12"/>
      <c r="AQ410" s="12"/>
    </row>
    <row r="411" spans="3:43" ht="12.75">
      <c r="C411" s="25"/>
      <c r="D411" s="25"/>
      <c r="E411" s="12"/>
      <c r="F411" s="12"/>
      <c r="I411" s="14"/>
      <c r="J411" s="14"/>
      <c r="K411" s="13"/>
      <c r="L411" s="12"/>
      <c r="M411" s="14"/>
      <c r="N411" s="13"/>
      <c r="O411" s="12"/>
      <c r="P411" s="14"/>
      <c r="R411" s="12"/>
      <c r="S411" s="13"/>
      <c r="T411" s="12"/>
      <c r="U411" s="12"/>
      <c r="V411" s="12"/>
      <c r="W411" s="14"/>
      <c r="X411" s="14"/>
      <c r="Y411" s="14"/>
      <c r="Z411" s="12"/>
      <c r="AA411" s="12"/>
      <c r="AB411" s="12"/>
      <c r="AC411" s="12"/>
      <c r="AD411" s="13"/>
      <c r="AE411" s="12"/>
      <c r="AF411" s="12"/>
      <c r="AG411" s="12"/>
      <c r="AI411" s="12"/>
      <c r="AP411" s="12"/>
      <c r="AQ411" s="12"/>
    </row>
    <row r="412" spans="3:43" ht="12.75">
      <c r="C412" s="25"/>
      <c r="D412" s="25"/>
      <c r="E412" s="12"/>
      <c r="F412" s="12"/>
      <c r="I412" s="14"/>
      <c r="J412" s="14"/>
      <c r="K412" s="13"/>
      <c r="L412" s="12"/>
      <c r="M412" s="14"/>
      <c r="N412" s="13"/>
      <c r="O412" s="12"/>
      <c r="P412" s="14"/>
      <c r="R412" s="12"/>
      <c r="S412" s="13"/>
      <c r="T412" s="12"/>
      <c r="U412" s="12"/>
      <c r="V412" s="12"/>
      <c r="W412" s="14"/>
      <c r="X412" s="14"/>
      <c r="Y412" s="14"/>
      <c r="Z412" s="12"/>
      <c r="AA412" s="12"/>
      <c r="AB412" s="12"/>
      <c r="AC412" s="12"/>
      <c r="AD412" s="13"/>
      <c r="AE412" s="12"/>
      <c r="AF412" s="12"/>
      <c r="AG412" s="12"/>
      <c r="AI412" s="12"/>
      <c r="AP412" s="12"/>
      <c r="AQ412" s="12"/>
    </row>
    <row r="413" spans="3:43" ht="12.75">
      <c r="C413" s="25"/>
      <c r="D413" s="25"/>
      <c r="E413" s="12"/>
      <c r="F413" s="12"/>
      <c r="I413" s="14"/>
      <c r="J413" s="14"/>
      <c r="K413" s="13"/>
      <c r="L413" s="12"/>
      <c r="M413" s="14"/>
      <c r="N413" s="13"/>
      <c r="O413" s="12"/>
      <c r="P413" s="14"/>
      <c r="R413" s="12"/>
      <c r="S413" s="13"/>
      <c r="T413" s="12"/>
      <c r="U413" s="12"/>
      <c r="V413" s="12"/>
      <c r="W413" s="14"/>
      <c r="X413" s="14"/>
      <c r="Y413" s="14"/>
      <c r="Z413" s="12"/>
      <c r="AA413" s="12"/>
      <c r="AB413" s="12"/>
      <c r="AC413" s="12"/>
      <c r="AD413" s="13"/>
      <c r="AE413" s="12"/>
      <c r="AF413" s="12"/>
      <c r="AG413" s="12"/>
      <c r="AI413" s="12"/>
      <c r="AP413" s="12"/>
      <c r="AQ413" s="12"/>
    </row>
    <row r="414" spans="3:43" ht="12.75">
      <c r="C414" s="25"/>
      <c r="D414" s="25"/>
      <c r="E414" s="12"/>
      <c r="F414" s="12"/>
      <c r="I414" s="14"/>
      <c r="J414" s="14"/>
      <c r="K414" s="13"/>
      <c r="L414" s="12"/>
      <c r="M414" s="14"/>
      <c r="N414" s="13"/>
      <c r="O414" s="12"/>
      <c r="P414" s="14"/>
      <c r="R414" s="12"/>
      <c r="S414" s="13"/>
      <c r="T414" s="12"/>
      <c r="U414" s="12"/>
      <c r="V414" s="12"/>
      <c r="W414" s="14"/>
      <c r="X414" s="14"/>
      <c r="Y414" s="14"/>
      <c r="Z414" s="12"/>
      <c r="AA414" s="12"/>
      <c r="AB414" s="12"/>
      <c r="AC414" s="12"/>
      <c r="AD414" s="13"/>
      <c r="AE414" s="12"/>
      <c r="AF414" s="12"/>
      <c r="AG414" s="12"/>
      <c r="AI414" s="12"/>
      <c r="AP414" s="12"/>
      <c r="AQ414" s="12"/>
    </row>
    <row r="415" spans="3:43" ht="12.75">
      <c r="C415" s="25"/>
      <c r="D415" s="25"/>
      <c r="E415" s="12"/>
      <c r="F415" s="12"/>
      <c r="I415" s="14"/>
      <c r="J415" s="14"/>
      <c r="K415" s="13"/>
      <c r="L415" s="12"/>
      <c r="M415" s="14"/>
      <c r="N415" s="13"/>
      <c r="O415" s="12"/>
      <c r="P415" s="14"/>
      <c r="R415" s="12"/>
      <c r="S415" s="13"/>
      <c r="T415" s="12"/>
      <c r="U415" s="12"/>
      <c r="V415" s="12"/>
      <c r="W415" s="14"/>
      <c r="X415" s="14"/>
      <c r="Y415" s="14"/>
      <c r="Z415" s="12"/>
      <c r="AA415" s="12"/>
      <c r="AB415" s="12"/>
      <c r="AC415" s="12"/>
      <c r="AD415" s="13"/>
      <c r="AE415" s="12"/>
      <c r="AF415" s="12"/>
      <c r="AG415" s="12"/>
      <c r="AI415" s="12"/>
      <c r="AP415" s="12"/>
      <c r="AQ415" s="12"/>
    </row>
    <row r="416" spans="3:43" ht="12.75">
      <c r="C416" s="25"/>
      <c r="D416" s="25"/>
      <c r="E416" s="12"/>
      <c r="F416" s="12"/>
      <c r="I416" s="14"/>
      <c r="J416" s="14"/>
      <c r="K416" s="13"/>
      <c r="L416" s="12"/>
      <c r="M416" s="14"/>
      <c r="N416" s="13"/>
      <c r="O416" s="12"/>
      <c r="P416" s="14"/>
      <c r="R416" s="12"/>
      <c r="S416" s="13"/>
      <c r="T416" s="12"/>
      <c r="U416" s="12"/>
      <c r="V416" s="12"/>
      <c r="W416" s="14"/>
      <c r="X416" s="14"/>
      <c r="Y416" s="14"/>
      <c r="Z416" s="12"/>
      <c r="AA416" s="12"/>
      <c r="AB416" s="12"/>
      <c r="AC416" s="12"/>
      <c r="AD416" s="13"/>
      <c r="AE416" s="12"/>
      <c r="AF416" s="12"/>
      <c r="AG416" s="12"/>
      <c r="AI416" s="12"/>
      <c r="AP416" s="12"/>
      <c r="AQ416" s="12"/>
    </row>
    <row r="417" spans="3:43" ht="12.75">
      <c r="C417" s="25"/>
      <c r="D417" s="25"/>
      <c r="E417" s="12"/>
      <c r="F417" s="12"/>
      <c r="I417" s="14"/>
      <c r="J417" s="14"/>
      <c r="K417" s="13"/>
      <c r="L417" s="12"/>
      <c r="M417" s="14"/>
      <c r="N417" s="13"/>
      <c r="O417" s="12"/>
      <c r="P417" s="14"/>
      <c r="R417" s="12"/>
      <c r="S417" s="13"/>
      <c r="T417" s="12"/>
      <c r="U417" s="12"/>
      <c r="V417" s="12"/>
      <c r="W417" s="14"/>
      <c r="X417" s="14"/>
      <c r="Y417" s="14"/>
      <c r="Z417" s="12"/>
      <c r="AA417" s="12"/>
      <c r="AB417" s="12"/>
      <c r="AC417" s="12"/>
      <c r="AD417" s="13"/>
      <c r="AE417" s="12"/>
      <c r="AF417" s="12"/>
      <c r="AG417" s="12"/>
      <c r="AI417" s="12"/>
      <c r="AP417" s="12"/>
      <c r="AQ417" s="12"/>
    </row>
    <row r="418" spans="3:43" ht="12.75">
      <c r="C418" s="25"/>
      <c r="D418" s="25"/>
      <c r="E418" s="12"/>
      <c r="F418" s="12"/>
      <c r="I418" s="14"/>
      <c r="J418" s="14"/>
      <c r="K418" s="13"/>
      <c r="L418" s="12"/>
      <c r="M418" s="14"/>
      <c r="N418" s="13"/>
      <c r="O418" s="12"/>
      <c r="P418" s="14"/>
      <c r="R418" s="12"/>
      <c r="S418" s="13"/>
      <c r="T418" s="12"/>
      <c r="U418" s="12"/>
      <c r="V418" s="12"/>
      <c r="W418" s="14"/>
      <c r="X418" s="14"/>
      <c r="Y418" s="14"/>
      <c r="Z418" s="12"/>
      <c r="AA418" s="12"/>
      <c r="AB418" s="12"/>
      <c r="AC418" s="12"/>
      <c r="AD418" s="13"/>
      <c r="AE418" s="12"/>
      <c r="AF418" s="12"/>
      <c r="AG418" s="12"/>
      <c r="AI418" s="12"/>
      <c r="AP418" s="12"/>
      <c r="AQ418" s="12"/>
    </row>
    <row r="419" spans="3:43" ht="12.75">
      <c r="C419" s="25"/>
      <c r="D419" s="25"/>
      <c r="E419" s="12"/>
      <c r="F419" s="12"/>
      <c r="I419" s="14"/>
      <c r="J419" s="14"/>
      <c r="K419" s="13"/>
      <c r="L419" s="12"/>
      <c r="M419" s="14"/>
      <c r="N419" s="13"/>
      <c r="O419" s="12"/>
      <c r="P419" s="14"/>
      <c r="R419" s="12"/>
      <c r="S419" s="13"/>
      <c r="T419" s="12"/>
      <c r="U419" s="12"/>
      <c r="V419" s="12"/>
      <c r="W419" s="14"/>
      <c r="X419" s="14"/>
      <c r="Y419" s="14"/>
      <c r="Z419" s="12"/>
      <c r="AA419" s="12"/>
      <c r="AB419" s="12"/>
      <c r="AC419" s="12"/>
      <c r="AD419" s="13"/>
      <c r="AE419" s="12"/>
      <c r="AF419" s="12"/>
      <c r="AG419" s="12"/>
      <c r="AI419" s="12"/>
      <c r="AP419" s="12"/>
      <c r="AQ419" s="12"/>
    </row>
    <row r="420" spans="3:43" ht="12.75">
      <c r="C420" s="25"/>
      <c r="D420" s="25"/>
      <c r="E420" s="12"/>
      <c r="F420" s="12"/>
      <c r="I420" s="14"/>
      <c r="J420" s="14"/>
      <c r="K420" s="13"/>
      <c r="L420" s="12"/>
      <c r="M420" s="14"/>
      <c r="N420" s="13"/>
      <c r="O420" s="12"/>
      <c r="P420" s="14"/>
      <c r="R420" s="12"/>
      <c r="S420" s="13"/>
      <c r="T420" s="12"/>
      <c r="U420" s="12"/>
      <c r="V420" s="12"/>
      <c r="W420" s="14"/>
      <c r="X420" s="14"/>
      <c r="Y420" s="14"/>
      <c r="Z420" s="12"/>
      <c r="AA420" s="12"/>
      <c r="AB420" s="12"/>
      <c r="AC420" s="12"/>
      <c r="AD420" s="13"/>
      <c r="AE420" s="12"/>
      <c r="AF420" s="12"/>
      <c r="AG420" s="12"/>
      <c r="AI420" s="12"/>
      <c r="AP420" s="12"/>
      <c r="AQ420" s="12"/>
    </row>
    <row r="421" spans="3:43" ht="12.75">
      <c r="C421" s="25"/>
      <c r="D421" s="25"/>
      <c r="E421" s="12"/>
      <c r="F421" s="12"/>
      <c r="I421" s="14"/>
      <c r="J421" s="14"/>
      <c r="K421" s="13"/>
      <c r="L421" s="12"/>
      <c r="M421" s="14"/>
      <c r="N421" s="13"/>
      <c r="O421" s="12"/>
      <c r="P421" s="14"/>
      <c r="R421" s="12"/>
      <c r="S421" s="13"/>
      <c r="T421" s="12"/>
      <c r="U421" s="12"/>
      <c r="V421" s="12"/>
      <c r="W421" s="14"/>
      <c r="X421" s="14"/>
      <c r="Y421" s="14"/>
      <c r="Z421" s="12"/>
      <c r="AA421" s="12"/>
      <c r="AB421" s="12"/>
      <c r="AC421" s="12"/>
      <c r="AD421" s="13"/>
      <c r="AE421" s="12"/>
      <c r="AF421" s="12"/>
      <c r="AG421" s="12"/>
      <c r="AI421" s="12"/>
      <c r="AP421" s="12"/>
      <c r="AQ421" s="12"/>
    </row>
    <row r="422" ht="12.75">
      <c r="K422" s="16"/>
    </row>
    <row r="423" ht="12.75">
      <c r="K423" s="16"/>
    </row>
    <row r="424" ht="12.75">
      <c r="K424" s="16"/>
    </row>
    <row r="425" ht="12.75">
      <c r="K425" s="16"/>
    </row>
    <row r="426" ht="12.75">
      <c r="K426" s="16"/>
    </row>
    <row r="427" ht="12.75">
      <c r="K427" s="16"/>
    </row>
    <row r="428" ht="12.75">
      <c r="K428" s="16"/>
    </row>
    <row r="429" ht="12.75">
      <c r="K429" s="16"/>
    </row>
    <row r="430" ht="12.75">
      <c r="K430" s="16"/>
    </row>
    <row r="431" ht="12.75">
      <c r="K431" s="16"/>
    </row>
    <row r="432" ht="12.75">
      <c r="K432" s="16"/>
    </row>
    <row r="433" ht="12.75">
      <c r="K433" s="16"/>
    </row>
    <row r="434" ht="12.75">
      <c r="K434" s="16"/>
    </row>
    <row r="435" ht="12.75">
      <c r="K435" s="16"/>
    </row>
    <row r="436" ht="12.75">
      <c r="K436" s="16"/>
    </row>
    <row r="437" ht="12.75">
      <c r="K437" s="16"/>
    </row>
    <row r="438" ht="12.75">
      <c r="K438" s="16"/>
    </row>
    <row r="439" ht="12.75">
      <c r="K439" s="16"/>
    </row>
    <row r="440" ht="12.75">
      <c r="K440" s="16"/>
    </row>
    <row r="441" ht="12.75">
      <c r="K441" s="16"/>
    </row>
    <row r="442" ht="12.75">
      <c r="K442" s="16"/>
    </row>
    <row r="443" ht="12.75">
      <c r="K443" s="16"/>
    </row>
    <row r="444" ht="12.75">
      <c r="K444" s="16"/>
    </row>
    <row r="445" ht="12.75">
      <c r="K445" s="16"/>
    </row>
    <row r="446" ht="12.75">
      <c r="K446" s="16"/>
    </row>
    <row r="447" ht="12.75">
      <c r="K447" s="16"/>
    </row>
    <row r="448" ht="12.75">
      <c r="K448" s="16"/>
    </row>
    <row r="449" ht="12.75">
      <c r="K449" s="16"/>
    </row>
    <row r="450" ht="12.75">
      <c r="K450" s="16"/>
    </row>
    <row r="451" ht="12.75">
      <c r="K451" s="16"/>
    </row>
    <row r="452" ht="12.75">
      <c r="K452" s="16"/>
    </row>
    <row r="453" ht="12.75">
      <c r="K453" s="16"/>
    </row>
    <row r="454" ht="12.75">
      <c r="K454" s="16"/>
    </row>
    <row r="455" ht="12.75">
      <c r="K455" s="16"/>
    </row>
    <row r="456" ht="12.75">
      <c r="K456" s="16"/>
    </row>
    <row r="457" ht="12.75">
      <c r="K457" s="16"/>
    </row>
    <row r="458" ht="12.75">
      <c r="K458" s="16"/>
    </row>
    <row r="459" ht="12.75">
      <c r="K459" s="16"/>
    </row>
    <row r="460" ht="12.75">
      <c r="K460" s="16"/>
    </row>
    <row r="461" ht="12.75">
      <c r="K461" s="16"/>
    </row>
    <row r="462" ht="12.75">
      <c r="K462" s="16"/>
    </row>
    <row r="463" ht="12.75">
      <c r="K463" s="16"/>
    </row>
    <row r="464" ht="12.75">
      <c r="K464" s="16"/>
    </row>
    <row r="465" ht="12.75">
      <c r="K465" s="16"/>
    </row>
    <row r="466" ht="12.75">
      <c r="K466" s="16"/>
    </row>
    <row r="467" ht="12.75">
      <c r="K467" s="16"/>
    </row>
    <row r="468" ht="12.75">
      <c r="K468" s="16"/>
    </row>
    <row r="469" ht="12.75">
      <c r="K469" s="16"/>
    </row>
    <row r="470" ht="12.75">
      <c r="K470" s="16"/>
    </row>
    <row r="471" ht="12.75">
      <c r="K471" s="16"/>
    </row>
    <row r="472" ht="12.75">
      <c r="K472" s="16"/>
    </row>
    <row r="473" ht="12.75">
      <c r="K473" s="16"/>
    </row>
    <row r="474" ht="12.75">
      <c r="K474" s="16"/>
    </row>
    <row r="475" ht="12.75">
      <c r="K475" s="16"/>
    </row>
    <row r="476" ht="12.75">
      <c r="K476" s="16"/>
    </row>
    <row r="477" ht="12.75">
      <c r="K477" s="16"/>
    </row>
    <row r="478" ht="12.75">
      <c r="K478" s="16"/>
    </row>
    <row r="479" ht="12.75">
      <c r="K479" s="16"/>
    </row>
    <row r="480" ht="12.75">
      <c r="K480" s="16"/>
    </row>
    <row r="481" ht="12.75">
      <c r="K481" s="16"/>
    </row>
    <row r="482" ht="12.75">
      <c r="K482" s="16"/>
    </row>
    <row r="483" ht="12.75">
      <c r="K483" s="16"/>
    </row>
    <row r="484" ht="12.75">
      <c r="K484" s="16"/>
    </row>
    <row r="485" ht="12.75">
      <c r="K485" s="16"/>
    </row>
    <row r="486" ht="12.75">
      <c r="K486" s="16"/>
    </row>
    <row r="487" ht="12.75">
      <c r="K487" s="16"/>
    </row>
    <row r="488" ht="12.75">
      <c r="K488" s="16"/>
    </row>
    <row r="489" ht="12.75">
      <c r="K489" s="16"/>
    </row>
    <row r="490" ht="12.75">
      <c r="K490" s="16"/>
    </row>
    <row r="491" ht="12.75">
      <c r="K491" s="16"/>
    </row>
    <row r="492" ht="12.75">
      <c r="K492" s="16"/>
    </row>
    <row r="493" ht="12.75">
      <c r="K493" s="16"/>
    </row>
    <row r="494" ht="12.75">
      <c r="K494" s="16"/>
    </row>
    <row r="495" ht="12.75">
      <c r="K495" s="16"/>
    </row>
    <row r="496" ht="12.75">
      <c r="K496" s="16"/>
    </row>
    <row r="497" ht="12.75">
      <c r="K497" s="16"/>
    </row>
    <row r="498" ht="12.75">
      <c r="K498" s="16"/>
    </row>
    <row r="499" ht="12.75">
      <c r="K499" s="16"/>
    </row>
    <row r="500" ht="12.75">
      <c r="K500" s="16"/>
    </row>
    <row r="501" ht="12.75">
      <c r="K501" s="16"/>
    </row>
    <row r="502" ht="12.75">
      <c r="K502" s="16"/>
    </row>
    <row r="503" ht="12.75">
      <c r="K503" s="16"/>
    </row>
    <row r="504" ht="12.75">
      <c r="K504" s="16"/>
    </row>
    <row r="505" ht="12.75">
      <c r="K505" s="16"/>
    </row>
    <row r="506" ht="12.75">
      <c r="K506" s="16"/>
    </row>
    <row r="507" ht="12.75">
      <c r="K507" s="16"/>
    </row>
    <row r="508" ht="12.75">
      <c r="K508" s="16"/>
    </row>
    <row r="509" ht="12.75">
      <c r="K509" s="16"/>
    </row>
    <row r="510" ht="12.75">
      <c r="K510" s="16"/>
    </row>
    <row r="511" ht="12.75">
      <c r="K511" s="16"/>
    </row>
    <row r="512" ht="12.75">
      <c r="K512" s="16"/>
    </row>
    <row r="513" ht="12.75">
      <c r="K513" s="16"/>
    </row>
    <row r="514" ht="12.75">
      <c r="K514" s="16"/>
    </row>
    <row r="515" ht="12.75">
      <c r="K515" s="16"/>
    </row>
    <row r="516" ht="12.75">
      <c r="K516" s="16"/>
    </row>
    <row r="517" ht="12.75">
      <c r="K517" s="16"/>
    </row>
    <row r="518" ht="12.75">
      <c r="K518" s="16"/>
    </row>
    <row r="519" ht="12.75">
      <c r="K519" s="16"/>
    </row>
    <row r="520" ht="12.75">
      <c r="K520" s="16"/>
    </row>
    <row r="521" ht="12.75">
      <c r="K521" s="16"/>
    </row>
    <row r="522" ht="12.75">
      <c r="K522" s="16"/>
    </row>
    <row r="523" ht="12.75">
      <c r="K523" s="16"/>
    </row>
    <row r="524" ht="12.75">
      <c r="K524" s="16"/>
    </row>
    <row r="525" ht="12.75">
      <c r="K525" s="16"/>
    </row>
    <row r="526" ht="12.75">
      <c r="K526" s="16"/>
    </row>
    <row r="527" ht="12.75">
      <c r="K527" s="16"/>
    </row>
    <row r="528" ht="12.75">
      <c r="K528" s="16"/>
    </row>
    <row r="529" ht="12.75">
      <c r="K529" s="16"/>
    </row>
    <row r="530" ht="12.75">
      <c r="K530" s="16"/>
    </row>
    <row r="531" ht="12.75">
      <c r="K531" s="16"/>
    </row>
    <row r="532" ht="12.75">
      <c r="K532" s="16"/>
    </row>
    <row r="533" ht="12.75">
      <c r="K533" s="16"/>
    </row>
    <row r="534" ht="12.75">
      <c r="K534" s="16"/>
    </row>
    <row r="535" ht="12.75">
      <c r="K535" s="16"/>
    </row>
    <row r="536" ht="12.75">
      <c r="K536" s="16"/>
    </row>
    <row r="537" ht="12.75">
      <c r="K537" s="16"/>
    </row>
    <row r="538" ht="12.75">
      <c r="K538" s="16"/>
    </row>
    <row r="539" ht="12.75">
      <c r="K539" s="16"/>
    </row>
    <row r="540" ht="12.75">
      <c r="K540" s="16"/>
    </row>
    <row r="541" ht="12.75">
      <c r="K541" s="16"/>
    </row>
    <row r="542" ht="12.75">
      <c r="K542" s="16"/>
    </row>
    <row r="543" ht="12.75">
      <c r="K543" s="16"/>
    </row>
    <row r="544" ht="12.75">
      <c r="K544" s="16"/>
    </row>
    <row r="545" ht="12.75">
      <c r="K545" s="16"/>
    </row>
    <row r="546" ht="12.75">
      <c r="K546" s="16"/>
    </row>
    <row r="547" ht="12.75">
      <c r="K547" s="16"/>
    </row>
    <row r="548" ht="12.75">
      <c r="K548" s="16"/>
    </row>
    <row r="549" ht="12.75">
      <c r="K549" s="16"/>
    </row>
    <row r="550" ht="12.75">
      <c r="K550" s="16"/>
    </row>
    <row r="551" ht="12.75">
      <c r="K551" s="16"/>
    </row>
    <row r="552" ht="12.75">
      <c r="K552" s="16"/>
    </row>
    <row r="553" ht="12.75">
      <c r="K553" s="16"/>
    </row>
    <row r="554" ht="12.75">
      <c r="K554" s="16"/>
    </row>
    <row r="555" ht="12.75">
      <c r="K555" s="16"/>
    </row>
    <row r="556" ht="12.75">
      <c r="K556" s="16"/>
    </row>
    <row r="557" ht="12.75">
      <c r="K557" s="16"/>
    </row>
    <row r="558" ht="12.75">
      <c r="K558" s="16"/>
    </row>
    <row r="559" ht="12.75">
      <c r="K559" s="16"/>
    </row>
    <row r="560" ht="12.75">
      <c r="K560" s="16"/>
    </row>
    <row r="561" ht="12.75">
      <c r="K561" s="16"/>
    </row>
    <row r="562" ht="12.75">
      <c r="K562" s="16"/>
    </row>
    <row r="563" ht="12.75">
      <c r="K563" s="16"/>
    </row>
    <row r="564" ht="12.75">
      <c r="K564" s="16"/>
    </row>
    <row r="565" ht="12.75">
      <c r="K565" s="16"/>
    </row>
    <row r="566" ht="12.75">
      <c r="K566" s="16"/>
    </row>
  </sheetData>
  <sheetProtection/>
  <autoFilter ref="A5:IU82"/>
  <mergeCells count="2">
    <mergeCell ref="G2:H2"/>
    <mergeCell ref="G3:H3"/>
  </mergeCells>
  <printOptions/>
  <pageMargins left="0.5" right="0.1" top="0.43" bottom="0.33" header="0.5" footer="0.21"/>
  <pageSetup fitToHeight="2" fitToWidth="1" horizontalDpi="600" verticalDpi="600" orientation="landscape" paperSize="5" scale="51" r:id="rId1"/>
  <headerFooter differentOddEven="1" alignWithMargins="0">
    <oddFooter>&amp;L&amp;"Arial,Regular"&amp;9Information Classification: Limited Access</oddFooter>
    <evenFooter>&amp;L&amp;"Arial,Regular"&amp;9Information Classification: Limited Access</evenFooter>
  </headerFooter>
  <colBreaks count="1" manualBreakCount="1">
    <brk id="32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5"/>
  <sheetViews>
    <sheetView tabSelected="1" zoomScale="125" zoomScaleNormal="125" workbookViewId="0" topLeftCell="A1">
      <selection activeCell="A1" sqref="A1"/>
    </sheetView>
  </sheetViews>
  <sheetFormatPr defaultColWidth="12.421875" defaultRowHeight="12.75"/>
  <cols>
    <col min="1" max="1" width="36.28125" style="32" bestFit="1" customWidth="1"/>
    <col min="2" max="2" width="9.28125" style="32" bestFit="1" customWidth="1"/>
    <col min="3" max="4" width="20.421875" style="32" customWidth="1"/>
    <col min="5" max="5" width="4.28125" style="32" customWidth="1"/>
    <col min="6" max="6" width="3.28125" style="32" customWidth="1"/>
    <col min="7" max="8" width="14.421875" style="32" customWidth="1"/>
    <col min="9" max="16384" width="12.421875" style="32" customWidth="1"/>
  </cols>
  <sheetData>
    <row r="1" spans="1:4" ht="64.5" customHeight="1">
      <c r="A1" s="119" t="s">
        <v>302</v>
      </c>
      <c r="B1" s="120" t="s">
        <v>303</v>
      </c>
      <c r="C1" s="121" t="s">
        <v>304</v>
      </c>
      <c r="D1" s="121" t="s">
        <v>305</v>
      </c>
    </row>
    <row r="2" spans="1:4" s="33" customFormat="1" ht="13.5">
      <c r="A2" s="36" t="s">
        <v>237</v>
      </c>
      <c r="B2" s="122">
        <v>39</v>
      </c>
      <c r="C2" s="123">
        <v>0.7518</v>
      </c>
      <c r="D2" s="123">
        <v>0.2482</v>
      </c>
    </row>
    <row r="3" spans="1:4" s="33" customFormat="1" ht="13.5">
      <c r="A3" s="36" t="s">
        <v>295</v>
      </c>
      <c r="B3" s="122">
        <v>15</v>
      </c>
      <c r="C3" s="123">
        <v>0.9989</v>
      </c>
      <c r="D3" s="123">
        <v>0.0011</v>
      </c>
    </row>
    <row r="4" spans="1:4" s="33" customFormat="1" ht="13.5">
      <c r="A4" s="36" t="s">
        <v>289</v>
      </c>
      <c r="B4" s="122">
        <v>81</v>
      </c>
      <c r="C4" s="123">
        <v>0.7276</v>
      </c>
      <c r="D4" s="123">
        <v>0.2724</v>
      </c>
    </row>
    <row r="5" spans="1:4" s="33" customFormat="1" ht="13.5">
      <c r="A5" s="118" t="s">
        <v>296</v>
      </c>
      <c r="B5" s="122">
        <v>25</v>
      </c>
      <c r="C5" s="123">
        <v>0.9809</v>
      </c>
      <c r="D5" s="123">
        <v>0.0191</v>
      </c>
    </row>
    <row r="6" spans="1:4" s="33" customFormat="1" ht="13.5">
      <c r="A6" s="36" t="s">
        <v>90</v>
      </c>
      <c r="B6" s="122">
        <v>5801</v>
      </c>
      <c r="C6" s="123">
        <v>0.7776</v>
      </c>
      <c r="D6" s="123">
        <v>0.2224</v>
      </c>
    </row>
    <row r="7" spans="1:4" s="33" customFormat="1" ht="13.5">
      <c r="A7" s="118" t="s">
        <v>297</v>
      </c>
      <c r="B7" s="122">
        <v>27</v>
      </c>
      <c r="C7" s="123">
        <v>0.9999</v>
      </c>
      <c r="D7" s="123">
        <v>0.0001</v>
      </c>
    </row>
    <row r="8" spans="1:4" s="33" customFormat="1" ht="13.5">
      <c r="A8" s="36" t="s">
        <v>232</v>
      </c>
      <c r="B8" s="122">
        <v>5814</v>
      </c>
      <c r="C8" s="123">
        <v>0.801</v>
      </c>
      <c r="D8" s="123">
        <v>0.199</v>
      </c>
    </row>
    <row r="9" spans="1:4" s="33" customFormat="1" ht="13.5">
      <c r="A9" s="118" t="s">
        <v>298</v>
      </c>
      <c r="B9" s="122">
        <v>29</v>
      </c>
      <c r="C9" s="123">
        <v>0.9761</v>
      </c>
      <c r="D9" s="123">
        <v>0.0239</v>
      </c>
    </row>
    <row r="10" spans="1:4" s="33" customFormat="1" ht="13.5">
      <c r="A10" s="118" t="s">
        <v>299</v>
      </c>
      <c r="B10" s="122">
        <v>16</v>
      </c>
      <c r="C10" s="123">
        <v>0.9956</v>
      </c>
      <c r="D10" s="123">
        <v>0.0044</v>
      </c>
    </row>
    <row r="11" spans="1:4" s="33" customFormat="1" ht="13.5">
      <c r="A11" s="118" t="s">
        <v>300</v>
      </c>
      <c r="B11" s="122">
        <v>28</v>
      </c>
      <c r="C11" s="123">
        <v>0.9768</v>
      </c>
      <c r="D11" s="123">
        <v>0.0232</v>
      </c>
    </row>
    <row r="12" spans="1:4" s="33" customFormat="1" ht="13.5">
      <c r="A12" s="118" t="s">
        <v>301</v>
      </c>
      <c r="B12" s="122">
        <v>24</v>
      </c>
      <c r="C12" s="123">
        <v>0.9895</v>
      </c>
      <c r="D12" s="123">
        <v>0.0105</v>
      </c>
    </row>
    <row r="13" spans="1:4" s="33" customFormat="1" ht="13.5">
      <c r="A13" s="118" t="s">
        <v>292</v>
      </c>
      <c r="B13" s="122">
        <v>80</v>
      </c>
      <c r="C13" s="123">
        <v>0.7454</v>
      </c>
      <c r="D13" s="123">
        <v>0.2546</v>
      </c>
    </row>
    <row r="14" spans="1:4" s="33" customFormat="1" ht="13.5">
      <c r="A14" s="36" t="s">
        <v>81</v>
      </c>
      <c r="B14" s="122">
        <v>9</v>
      </c>
      <c r="C14" s="123">
        <v>0.7366</v>
      </c>
      <c r="D14" s="123">
        <v>0.2634</v>
      </c>
    </row>
    <row r="15" spans="1:4" s="33" customFormat="1" ht="13.5">
      <c r="A15" s="36" t="s">
        <v>236</v>
      </c>
      <c r="B15" s="122">
        <v>40</v>
      </c>
      <c r="C15" s="123">
        <v>0.7776</v>
      </c>
      <c r="D15" s="123">
        <v>0.2224</v>
      </c>
    </row>
    <row r="16" s="33" customFormat="1" ht="12.75"/>
    <row r="17" s="33" customFormat="1" ht="12.75"/>
    <row r="18" spans="1:4" s="33" customFormat="1" ht="12.75">
      <c r="A18" s="37"/>
      <c r="B18" s="37"/>
      <c r="C18" s="37"/>
      <c r="D18" s="37"/>
    </row>
    <row r="19" spans="1:4" s="33" customFormat="1" ht="12.75">
      <c r="A19" s="128"/>
      <c r="B19" s="129"/>
      <c r="C19" s="129"/>
      <c r="D19" s="129"/>
    </row>
    <row r="20" spans="1:4" s="33" customFormat="1" ht="12.75">
      <c r="A20" s="37"/>
      <c r="B20" s="37"/>
      <c r="C20" s="37"/>
      <c r="D20" s="37"/>
    </row>
    <row r="21" spans="1:4" s="33" customFormat="1" ht="12.75">
      <c r="A21" s="37"/>
      <c r="B21" s="37"/>
      <c r="C21" s="37"/>
      <c r="D21" s="37"/>
    </row>
    <row r="22" spans="1:4" s="33" customFormat="1" ht="12.75">
      <c r="A22" s="37"/>
      <c r="B22" s="37"/>
      <c r="C22" s="37"/>
      <c r="D22" s="37"/>
    </row>
    <row r="23" spans="1:4" s="33" customFormat="1" ht="12.75">
      <c r="A23" s="37"/>
      <c r="B23" s="37"/>
      <c r="C23" s="37"/>
      <c r="D23" s="37"/>
    </row>
    <row r="24" spans="1:4" s="33" customFormat="1" ht="12.75">
      <c r="A24" s="37"/>
      <c r="B24" s="37"/>
      <c r="C24" s="37"/>
      <c r="D24" s="37"/>
    </row>
    <row r="25" spans="1:4" s="33" customFormat="1" ht="12.75">
      <c r="A25" s="37"/>
      <c r="B25" s="37"/>
      <c r="C25" s="37"/>
      <c r="D25" s="37"/>
    </row>
    <row r="26" s="33" customFormat="1" ht="12.75"/>
  </sheetData>
  <sheetProtection/>
  <mergeCells count="1">
    <mergeCell ref="A19:D19"/>
  </mergeCells>
  <printOptions/>
  <pageMargins left="0.5" right="0.39" top="1" bottom="0.76" header="0.5" footer="0.31"/>
  <pageSetup fitToHeight="2" horizontalDpi="600" verticalDpi="600" orientation="portrait" r:id="rId2"/>
  <headerFooter differentOddEven="1" alignWithMargins="0">
    <oddHeader>&amp;L&amp;12 &amp;K0000002019 Source of Income Earned by the Fund — By State for Utah Residents&amp;R&amp;K000000&amp;G</oddHeader>
    <oddFooter xml:space="preserve">&amp;L&amp;"Arial,Regular"&amp;9Information Classification: Limited Access&amp;C&amp;P&amp;R&amp;"Gotham C2 Text,Regular" </oddFooter>
    <evenHeader>&amp;L&amp;12 &amp;K0000002019 Source of Income Earned by the Fund — By State for Utah Residents&amp;R&amp;K000000&amp;G</evenHeader>
    <evenFooter xml:space="preserve">&amp;L&amp;"Arial,Regular"&amp;9Information Classification: Limited Access&amp;C&amp;P&amp;R&amp;"Gotham C2 Text,Regular" </even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Putnam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sfletcher</dc:creator>
  <cp:keywords>Limited Access</cp:keywords>
  <dc:description/>
  <cp:lastModifiedBy>Kimberly Santos</cp:lastModifiedBy>
  <cp:lastPrinted>2019-12-16T18:18:49Z</cp:lastPrinted>
  <dcterms:created xsi:type="dcterms:W3CDTF">2004-07-30T17:29:27Z</dcterms:created>
  <dcterms:modified xsi:type="dcterms:W3CDTF">2019-12-16T18:19:00Z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714b3ab4-3dc2-4d60-9852-81d0bfe7118e</vt:lpwstr>
  </property>
  <property fmtid="{D5CDD505-2E9C-101B-9397-08002B2CF9AE}" pid="3" name="SSCClassification">
    <vt:lpwstr>LA</vt:lpwstr>
  </property>
  <property fmtid="{D5CDD505-2E9C-101B-9397-08002B2CF9AE}" pid="4" name="SSCVisualMarks">
    <vt:lpwstr>Y</vt:lpwstr>
  </property>
  <property fmtid="{D5CDD505-2E9C-101B-9397-08002B2CF9AE}" pid="5" name="_NewReviewCycle">
    <vt:lpwstr/>
  </property>
</Properties>
</file>